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5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6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7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8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9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10.xml" ContentType="application/vnd.openxmlformats-officedocument.drawing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hilbu1\Desktop\Dr. Mike Deliberto\"/>
    </mc:Choice>
  </mc:AlternateContent>
  <xr:revisionPtr revIDLastSave="0" documentId="13_ncr:1_{82ADE7BC-4311-43A1-AEEE-B75F4D1900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Corn - Cash Rent" sheetId="1" r:id="rId1"/>
    <sheet name="Corn - Share Rent" sheetId="2" r:id="rId2"/>
    <sheet name="Cotton - Cash Rent" sheetId="9" r:id="rId3"/>
    <sheet name="Cotton - Share Rent" sheetId="10" r:id="rId4"/>
    <sheet name="Soybean - Cash Rent" sheetId="3" r:id="rId5"/>
    <sheet name="Soybean - Share Rent" sheetId="4" r:id="rId6"/>
    <sheet name="Rice - Cash Rent" sheetId="5" r:id="rId7"/>
    <sheet name="Rice - Share Rent" sheetId="6" r:id="rId8"/>
    <sheet name="Grain Sorghum - Cash Rent" sheetId="7" r:id="rId9"/>
    <sheet name="Grain Sorghum - Share Rent" sheetId="8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7" i="1" l="1"/>
  <c r="D47" i="1"/>
  <c r="E47" i="1"/>
  <c r="D44" i="1"/>
  <c r="E44" i="1"/>
  <c r="B44" i="1"/>
  <c r="E33" i="1"/>
  <c r="B7" i="1"/>
  <c r="B13" i="1" s="1"/>
  <c r="F33" i="9"/>
  <c r="E33" i="9"/>
  <c r="D33" i="9"/>
  <c r="C33" i="9"/>
  <c r="B33" i="9"/>
  <c r="B33" i="1"/>
  <c r="C7" i="1"/>
  <c r="C13" i="1" s="1"/>
  <c r="D7" i="1"/>
  <c r="D13" i="1" s="1"/>
  <c r="B33" i="2"/>
  <c r="B44" i="2" s="1"/>
  <c r="C33" i="7"/>
  <c r="D33" i="7"/>
  <c r="E33" i="7"/>
  <c r="F33" i="7"/>
  <c r="B33" i="7"/>
  <c r="C13" i="6"/>
  <c r="D13" i="6"/>
  <c r="E13" i="6"/>
  <c r="F13" i="6"/>
  <c r="B13" i="6"/>
  <c r="C11" i="6"/>
  <c r="D11" i="6"/>
  <c r="E11" i="6"/>
  <c r="F11" i="6"/>
  <c r="B11" i="6"/>
  <c r="C7" i="6"/>
  <c r="D7" i="6"/>
  <c r="E7" i="6"/>
  <c r="F7" i="6"/>
  <c r="B7" i="6"/>
  <c r="B35" i="1" l="1"/>
  <c r="B37" i="1" s="1"/>
  <c r="C33" i="5"/>
  <c r="C44" i="5" s="1"/>
  <c r="D33" i="5"/>
  <c r="D44" i="5" s="1"/>
  <c r="E33" i="5"/>
  <c r="E47" i="5" s="1"/>
  <c r="F33" i="5"/>
  <c r="F47" i="5" s="1"/>
  <c r="B33" i="5"/>
  <c r="B44" i="5" s="1"/>
  <c r="F7" i="4"/>
  <c r="E7" i="4"/>
  <c r="D7" i="4"/>
  <c r="C7" i="4"/>
  <c r="B7" i="4"/>
  <c r="B7" i="3"/>
  <c r="B13" i="3" s="1"/>
  <c r="F13" i="10"/>
  <c r="E13" i="10"/>
  <c r="D13" i="10"/>
  <c r="C13" i="10"/>
  <c r="B13" i="10"/>
  <c r="F11" i="10"/>
  <c r="E11" i="10"/>
  <c r="D11" i="10"/>
  <c r="C11" i="10"/>
  <c r="B11" i="10"/>
  <c r="F7" i="10"/>
  <c r="E7" i="10"/>
  <c r="D7" i="10"/>
  <c r="C7" i="10"/>
  <c r="B7" i="10"/>
  <c r="F44" i="9"/>
  <c r="E47" i="9"/>
  <c r="D47" i="9"/>
  <c r="C44" i="9"/>
  <c r="B44" i="9"/>
  <c r="C33" i="1"/>
  <c r="F33" i="1"/>
  <c r="D33" i="1"/>
  <c r="F7" i="1"/>
  <c r="F13" i="1" s="1"/>
  <c r="E7" i="1"/>
  <c r="E13" i="1" s="1"/>
  <c r="B7" i="9"/>
  <c r="B13" i="9" s="1"/>
  <c r="B35" i="9" s="1"/>
  <c r="B37" i="9" s="1"/>
  <c r="B47" i="7"/>
  <c r="F33" i="10"/>
  <c r="F47" i="10" s="1"/>
  <c r="E33" i="10"/>
  <c r="E47" i="10" s="1"/>
  <c r="D33" i="10"/>
  <c r="D47" i="10" s="1"/>
  <c r="C33" i="10"/>
  <c r="C44" i="10" s="1"/>
  <c r="B33" i="10"/>
  <c r="B47" i="10" s="1"/>
  <c r="F7" i="9"/>
  <c r="F13" i="9" s="1"/>
  <c r="E7" i="9"/>
  <c r="E13" i="9" s="1"/>
  <c r="D7" i="9"/>
  <c r="D13" i="9" s="1"/>
  <c r="C7" i="9"/>
  <c r="C13" i="9" s="1"/>
  <c r="F33" i="3"/>
  <c r="F47" i="3" s="1"/>
  <c r="E33" i="3"/>
  <c r="E47" i="3" s="1"/>
  <c r="D33" i="3"/>
  <c r="D47" i="3" s="1"/>
  <c r="C33" i="3"/>
  <c r="B33" i="3"/>
  <c r="F7" i="3"/>
  <c r="F13" i="3" s="1"/>
  <c r="E7" i="3"/>
  <c r="E13" i="3" s="1"/>
  <c r="D7" i="3"/>
  <c r="D13" i="3" s="1"/>
  <c r="C7" i="3"/>
  <c r="C13" i="3" s="1"/>
  <c r="F33" i="8"/>
  <c r="F47" i="8" s="1"/>
  <c r="E33" i="8"/>
  <c r="E47" i="8" s="1"/>
  <c r="D33" i="8"/>
  <c r="D47" i="8" s="1"/>
  <c r="C33" i="8"/>
  <c r="C44" i="8" s="1"/>
  <c r="B33" i="8"/>
  <c r="B47" i="8" s="1"/>
  <c r="F13" i="8"/>
  <c r="E13" i="8"/>
  <c r="D13" i="8"/>
  <c r="C13" i="8"/>
  <c r="B13" i="8"/>
  <c r="F11" i="8"/>
  <c r="E11" i="8"/>
  <c r="D11" i="8"/>
  <c r="C11" i="8"/>
  <c r="B11" i="8"/>
  <c r="F7" i="8"/>
  <c r="E7" i="8"/>
  <c r="D7" i="8"/>
  <c r="C7" i="8"/>
  <c r="B7" i="8"/>
  <c r="F33" i="6"/>
  <c r="F35" i="6" s="1"/>
  <c r="F37" i="6" s="1"/>
  <c r="E33" i="6"/>
  <c r="D33" i="6"/>
  <c r="C33" i="6"/>
  <c r="C44" i="6" s="1"/>
  <c r="B33" i="6"/>
  <c r="B44" i="6" s="1"/>
  <c r="D35" i="6"/>
  <c r="D37" i="6" s="1"/>
  <c r="F33" i="4"/>
  <c r="F47" i="4" s="1"/>
  <c r="E33" i="4"/>
  <c r="E47" i="4" s="1"/>
  <c r="D33" i="4"/>
  <c r="D47" i="4" s="1"/>
  <c r="C33" i="4"/>
  <c r="C47" i="4" s="1"/>
  <c r="B33" i="4"/>
  <c r="B47" i="4" s="1"/>
  <c r="F13" i="4"/>
  <c r="E13" i="4"/>
  <c r="D13" i="4"/>
  <c r="C13" i="4"/>
  <c r="B13" i="4"/>
  <c r="F11" i="4"/>
  <c r="E11" i="4"/>
  <c r="D11" i="4"/>
  <c r="C11" i="4"/>
  <c r="B11" i="4"/>
  <c r="F47" i="7"/>
  <c r="E47" i="7"/>
  <c r="D47" i="7"/>
  <c r="C44" i="7"/>
  <c r="F7" i="7"/>
  <c r="F13" i="7" s="1"/>
  <c r="E7" i="7"/>
  <c r="E13" i="7" s="1"/>
  <c r="D7" i="7"/>
  <c r="D13" i="7" s="1"/>
  <c r="C7" i="7"/>
  <c r="C13" i="7" s="1"/>
  <c r="B7" i="7"/>
  <c r="B13" i="7" s="1"/>
  <c r="F7" i="5"/>
  <c r="F13" i="5" s="1"/>
  <c r="E7" i="5"/>
  <c r="E13" i="5" s="1"/>
  <c r="D7" i="5"/>
  <c r="D13" i="5" s="1"/>
  <c r="C7" i="5"/>
  <c r="C13" i="5" s="1"/>
  <c r="B7" i="5"/>
  <c r="B13" i="5" s="1"/>
  <c r="F33" i="2"/>
  <c r="F47" i="2" s="1"/>
  <c r="E33" i="2"/>
  <c r="E47" i="2" s="1"/>
  <c r="D33" i="2"/>
  <c r="D47" i="2" s="1"/>
  <c r="C33" i="2"/>
  <c r="C47" i="2" s="1"/>
  <c r="B47" i="2"/>
  <c r="C13" i="2"/>
  <c r="D13" i="2"/>
  <c r="E13" i="2"/>
  <c r="F13" i="2"/>
  <c r="B13" i="2"/>
  <c r="C11" i="2"/>
  <c r="D11" i="2"/>
  <c r="E11" i="2"/>
  <c r="F11" i="2"/>
  <c r="B11" i="2"/>
  <c r="F7" i="2"/>
  <c r="E7" i="2"/>
  <c r="D7" i="2"/>
  <c r="C7" i="2"/>
  <c r="B7" i="2"/>
  <c r="F44" i="1" l="1"/>
  <c r="F45" i="1" s="1"/>
  <c r="F47" i="1"/>
  <c r="F48" i="1" s="1"/>
  <c r="B35" i="3"/>
  <c r="B37" i="3" s="1"/>
  <c r="B47" i="3"/>
  <c r="F48" i="3" s="1"/>
  <c r="C44" i="3"/>
  <c r="C47" i="3"/>
  <c r="C35" i="3"/>
  <c r="C37" i="3" s="1"/>
  <c r="E35" i="3"/>
  <c r="E37" i="3" s="1"/>
  <c r="D35" i="3"/>
  <c r="D37" i="3" s="1"/>
  <c r="C47" i="1"/>
  <c r="C44" i="1"/>
  <c r="C45" i="1" s="1"/>
  <c r="E48" i="1"/>
  <c r="E45" i="1"/>
  <c r="D48" i="1"/>
  <c r="D45" i="1"/>
  <c r="B35" i="10"/>
  <c r="C48" i="1"/>
  <c r="B44" i="3"/>
  <c r="D44" i="3"/>
  <c r="E44" i="3"/>
  <c r="F44" i="3"/>
  <c r="F35" i="9"/>
  <c r="F37" i="9" s="1"/>
  <c r="E47" i="6"/>
  <c r="E44" i="6"/>
  <c r="F47" i="6"/>
  <c r="F44" i="6"/>
  <c r="B47" i="6"/>
  <c r="F48" i="6" s="1"/>
  <c r="D47" i="6"/>
  <c r="D48" i="6" s="1"/>
  <c r="D44" i="6"/>
  <c r="F35" i="3"/>
  <c r="F37" i="3" s="1"/>
  <c r="B47" i="5"/>
  <c r="E48" i="5" s="1"/>
  <c r="E35" i="10"/>
  <c r="E37" i="10" s="1"/>
  <c r="B47" i="9"/>
  <c r="E48" i="9" s="1"/>
  <c r="D44" i="9"/>
  <c r="C35" i="9"/>
  <c r="C37" i="9" s="1"/>
  <c r="E44" i="9"/>
  <c r="D35" i="9"/>
  <c r="D37" i="9" s="1"/>
  <c r="E35" i="9"/>
  <c r="E37" i="9" s="1"/>
  <c r="C47" i="9"/>
  <c r="F47" i="9"/>
  <c r="B35" i="8"/>
  <c r="B44" i="8"/>
  <c r="C45" i="8" s="1"/>
  <c r="D44" i="4"/>
  <c r="B35" i="4"/>
  <c r="F44" i="8"/>
  <c r="D35" i="8"/>
  <c r="D37" i="8" s="1"/>
  <c r="C35" i="8"/>
  <c r="C37" i="8" s="1"/>
  <c r="E35" i="8"/>
  <c r="E37" i="8" s="1"/>
  <c r="F35" i="8"/>
  <c r="F37" i="8" s="1"/>
  <c r="D44" i="8"/>
  <c r="F35" i="7"/>
  <c r="F37" i="7" s="1"/>
  <c r="E35" i="7"/>
  <c r="E37" i="7" s="1"/>
  <c r="B35" i="7"/>
  <c r="B37" i="7" s="1"/>
  <c r="D44" i="7"/>
  <c r="E44" i="7"/>
  <c r="C35" i="7"/>
  <c r="C37" i="7" s="1"/>
  <c r="D35" i="7"/>
  <c r="D37" i="7" s="1"/>
  <c r="F44" i="7"/>
  <c r="C35" i="6"/>
  <c r="C37" i="6" s="1"/>
  <c r="B35" i="6"/>
  <c r="D39" i="6" s="1"/>
  <c r="E35" i="6"/>
  <c r="E37" i="6" s="1"/>
  <c r="B35" i="5"/>
  <c r="C35" i="5"/>
  <c r="C37" i="5" s="1"/>
  <c r="D35" i="5"/>
  <c r="D37" i="5" s="1"/>
  <c r="E35" i="5"/>
  <c r="E37" i="5" s="1"/>
  <c r="F35" i="5"/>
  <c r="F37" i="5" s="1"/>
  <c r="C44" i="4"/>
  <c r="C35" i="4"/>
  <c r="C37" i="4" s="1"/>
  <c r="E35" i="4"/>
  <c r="E37" i="4" s="1"/>
  <c r="D35" i="4"/>
  <c r="D37" i="4" s="1"/>
  <c r="F35" i="4"/>
  <c r="F37" i="4" s="1"/>
  <c r="B44" i="4"/>
  <c r="F35" i="10"/>
  <c r="F37" i="10" s="1"/>
  <c r="D48" i="2"/>
  <c r="D35" i="10"/>
  <c r="D37" i="10" s="1"/>
  <c r="D44" i="10"/>
  <c r="F44" i="10"/>
  <c r="C35" i="10"/>
  <c r="C37" i="10" s="1"/>
  <c r="F48" i="10"/>
  <c r="E48" i="10"/>
  <c r="D48" i="10"/>
  <c r="C47" i="10"/>
  <c r="C48" i="10" s="1"/>
  <c r="E44" i="10"/>
  <c r="B44" i="10"/>
  <c r="F48" i="8"/>
  <c r="E48" i="8"/>
  <c r="D48" i="8"/>
  <c r="C47" i="8"/>
  <c r="C48" i="8" s="1"/>
  <c r="E44" i="8"/>
  <c r="C47" i="6"/>
  <c r="E44" i="4"/>
  <c r="F44" i="4"/>
  <c r="F48" i="7"/>
  <c r="E48" i="7"/>
  <c r="D48" i="7"/>
  <c r="C47" i="7"/>
  <c r="C48" i="7" s="1"/>
  <c r="B44" i="7"/>
  <c r="E44" i="5"/>
  <c r="D47" i="5"/>
  <c r="F44" i="5"/>
  <c r="C47" i="5"/>
  <c r="B35" i="2"/>
  <c r="C44" i="2"/>
  <c r="C35" i="2"/>
  <c r="C37" i="2" s="1"/>
  <c r="D35" i="2"/>
  <c r="D37" i="2" s="1"/>
  <c r="E48" i="2"/>
  <c r="F48" i="2"/>
  <c r="C48" i="2"/>
  <c r="F35" i="2"/>
  <c r="F37" i="2" s="1"/>
  <c r="D44" i="2"/>
  <c r="E35" i="2"/>
  <c r="E37" i="2" s="1"/>
  <c r="E44" i="2"/>
  <c r="F44" i="2"/>
  <c r="C35" i="1"/>
  <c r="C39" i="1" s="1"/>
  <c r="D48" i="5" l="1"/>
  <c r="C48" i="3"/>
  <c r="D48" i="3"/>
  <c r="E48" i="3"/>
  <c r="F41" i="9"/>
  <c r="F39" i="2"/>
  <c r="C37" i="1"/>
  <c r="C41" i="1" s="1"/>
  <c r="F48" i="5"/>
  <c r="E48" i="6"/>
  <c r="C48" i="6"/>
  <c r="E45" i="9"/>
  <c r="C39" i="8"/>
  <c r="C48" i="5"/>
  <c r="B37" i="5"/>
  <c r="E41" i="5" s="1"/>
  <c r="D39" i="5"/>
  <c r="D45" i="4"/>
  <c r="C41" i="9"/>
  <c r="F39" i="9"/>
  <c r="E39" i="9"/>
  <c r="D41" i="9"/>
  <c r="E41" i="9"/>
  <c r="C41" i="7"/>
  <c r="F41" i="7"/>
  <c r="E41" i="7"/>
  <c r="D41" i="7"/>
  <c r="E39" i="4"/>
  <c r="C39" i="3"/>
  <c r="D48" i="9"/>
  <c r="F48" i="9"/>
  <c r="C48" i="9"/>
  <c r="D45" i="9"/>
  <c r="C45" i="9"/>
  <c r="F45" i="9"/>
  <c r="C39" i="9"/>
  <c r="D39" i="9"/>
  <c r="E45" i="8"/>
  <c r="D45" i="8"/>
  <c r="B37" i="8"/>
  <c r="E41" i="8" s="1"/>
  <c r="E39" i="8"/>
  <c r="D39" i="8"/>
  <c r="F45" i="2"/>
  <c r="F45" i="8"/>
  <c r="F45" i="4"/>
  <c r="C41" i="3"/>
  <c r="C39" i="10"/>
  <c r="D39" i="4"/>
  <c r="B37" i="6"/>
  <c r="F41" i="6" s="1"/>
  <c r="E39" i="6"/>
  <c r="F39" i="6"/>
  <c r="B37" i="4"/>
  <c r="F41" i="4" s="1"/>
  <c r="B37" i="10"/>
  <c r="F41" i="10" s="1"/>
  <c r="D39" i="10"/>
  <c r="F39" i="8"/>
  <c r="E39" i="7"/>
  <c r="F39" i="7"/>
  <c r="C39" i="7"/>
  <c r="D39" i="7"/>
  <c r="C39" i="6"/>
  <c r="C39" i="5"/>
  <c r="E39" i="5"/>
  <c r="F39" i="5"/>
  <c r="E45" i="4"/>
  <c r="C39" i="4"/>
  <c r="C45" i="4"/>
  <c r="F39" i="4"/>
  <c r="D39" i="3"/>
  <c r="E39" i="3"/>
  <c r="F39" i="3"/>
  <c r="E45" i="2"/>
  <c r="E39" i="10"/>
  <c r="F39" i="10"/>
  <c r="F45" i="10"/>
  <c r="E45" i="10"/>
  <c r="D45" i="10"/>
  <c r="C45" i="10"/>
  <c r="F45" i="3"/>
  <c r="E45" i="3"/>
  <c r="D45" i="3"/>
  <c r="C45" i="3"/>
  <c r="F45" i="6"/>
  <c r="E45" i="6"/>
  <c r="D45" i="6"/>
  <c r="C45" i="6"/>
  <c r="C48" i="4"/>
  <c r="F48" i="4"/>
  <c r="E48" i="4"/>
  <c r="D48" i="4"/>
  <c r="F45" i="7"/>
  <c r="E45" i="7"/>
  <c r="D45" i="7"/>
  <c r="C45" i="7"/>
  <c r="F45" i="5"/>
  <c r="E45" i="5"/>
  <c r="D45" i="5"/>
  <c r="C45" i="5"/>
  <c r="D45" i="2"/>
  <c r="D39" i="2"/>
  <c r="B37" i="2"/>
  <c r="F41" i="2" s="1"/>
  <c r="C45" i="2"/>
  <c r="E39" i="2"/>
  <c r="F35" i="1"/>
  <c r="E35" i="1"/>
  <c r="D35" i="1"/>
  <c r="F37" i="1" l="1"/>
  <c r="F41" i="1" s="1"/>
  <c r="F39" i="1"/>
  <c r="D37" i="1"/>
  <c r="D41" i="1" s="1"/>
  <c r="D39" i="1"/>
  <c r="E37" i="1"/>
  <c r="E41" i="1" s="1"/>
  <c r="E39" i="1"/>
  <c r="F41" i="5"/>
  <c r="C41" i="8"/>
  <c r="D41" i="8"/>
  <c r="C41" i="5"/>
  <c r="D41" i="5"/>
  <c r="E41" i="4"/>
  <c r="D41" i="4"/>
  <c r="F41" i="8"/>
  <c r="C41" i="4"/>
  <c r="E41" i="3"/>
  <c r="D41" i="3"/>
  <c r="F41" i="3"/>
  <c r="C41" i="10"/>
  <c r="D41" i="10"/>
  <c r="E41" i="10"/>
  <c r="C41" i="6"/>
  <c r="D41" i="6"/>
  <c r="E41" i="6"/>
  <c r="C41" i="2"/>
  <c r="E41" i="2"/>
  <c r="D41" i="2"/>
</calcChain>
</file>

<file path=xl/sharedStrings.xml><?xml version="1.0" encoding="utf-8"?>
<sst xmlns="http://schemas.openxmlformats.org/spreadsheetml/2006/main" count="356" uniqueCount="45">
  <si>
    <t>Corn</t>
  </si>
  <si>
    <t>Price ($/bu)</t>
  </si>
  <si>
    <t>Yield (bu/ac)</t>
  </si>
  <si>
    <t>Custom Operations</t>
  </si>
  <si>
    <t>Drying</t>
  </si>
  <si>
    <t>Herbicides</t>
  </si>
  <si>
    <t>Fungicides</t>
  </si>
  <si>
    <t>Insecticides</t>
  </si>
  <si>
    <t>Labor</t>
  </si>
  <si>
    <t>Diesel Fuel</t>
  </si>
  <si>
    <t>Repair</t>
  </si>
  <si>
    <t>Digital Ag Services</t>
  </si>
  <si>
    <t>Variable Costs ($/ac)</t>
  </si>
  <si>
    <t>Gross Revenue ($/ac)</t>
  </si>
  <si>
    <t>Land Rent</t>
  </si>
  <si>
    <t>ROI</t>
  </si>
  <si>
    <t>NRAVC to Grower</t>
  </si>
  <si>
    <t>Grower's Gross Revenue</t>
  </si>
  <si>
    <t>Change in NRAVC</t>
  </si>
  <si>
    <t>Rent Paid</t>
  </si>
  <si>
    <t>Share (% to Landowner)</t>
  </si>
  <si>
    <t>Seed</t>
  </si>
  <si>
    <t>Misc.</t>
  </si>
  <si>
    <t>Hauling</t>
  </si>
  <si>
    <t>Cash Rent Paid ($/ac)</t>
  </si>
  <si>
    <t>Breakeven Yield Needed</t>
  </si>
  <si>
    <t>Breakeven Price Needed</t>
  </si>
  <si>
    <t>Total Variable Costs ($/ac)</t>
  </si>
  <si>
    <t>Fertilizer - N</t>
  </si>
  <si>
    <t>Fertilizer - P</t>
  </si>
  <si>
    <t>Fertilizer - K</t>
  </si>
  <si>
    <t>Interest on Capital</t>
  </si>
  <si>
    <t>Soybeans</t>
  </si>
  <si>
    <t>Rice</t>
  </si>
  <si>
    <t>Grain Sorghum</t>
  </si>
  <si>
    <t>Price ($/cwt)</t>
  </si>
  <si>
    <t>Yield (cwt/ac)</t>
  </si>
  <si>
    <t>Cotton</t>
  </si>
  <si>
    <t>Price ($/lb)</t>
  </si>
  <si>
    <t>Yield (lb/ac)</t>
  </si>
  <si>
    <t>2024 compared to historical</t>
  </si>
  <si>
    <t>margin 2024 compared to historical</t>
  </si>
  <si>
    <t>2025 compared to historical</t>
  </si>
  <si>
    <t>margin 2025 compared to historical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</si>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</sst>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0.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/>
    <xf numFmtId="0" fontId="2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2" borderId="5" xfId="0" applyFill="1" applyBorder="1"/>
    <xf numFmtId="164" fontId="0" fillId="2" borderId="0" xfId="0" applyNumberFormat="1" applyFill="1" applyAlignment="1">
      <alignment horizontal="center"/>
    </xf>
    <xf numFmtId="164" fontId="0" fillId="2" borderId="5" xfId="0" applyNumberFormat="1" applyFill="1" applyBorder="1" applyAlignment="1">
      <alignment horizontal="center"/>
    </xf>
    <xf numFmtId="0" fontId="2" fillId="2" borderId="4" xfId="0" applyFont="1" applyFill="1" applyBorder="1"/>
    <xf numFmtId="9" fontId="0" fillId="2" borderId="0" xfId="1" applyFont="1" applyFill="1" applyBorder="1" applyAlignment="1">
      <alignment horizontal="center"/>
    </xf>
    <xf numFmtId="164" fontId="0" fillId="2" borderId="0" xfId="0" applyNumberFormat="1" applyFill="1"/>
    <xf numFmtId="10" fontId="0" fillId="2" borderId="0" xfId="0" applyNumberFormat="1" applyFill="1" applyAlignment="1">
      <alignment horizontal="center"/>
    </xf>
    <xf numFmtId="10" fontId="0" fillId="2" borderId="5" xfId="0" applyNumberFormat="1" applyFill="1" applyBorder="1" applyAlignment="1">
      <alignment horizontal="center"/>
    </xf>
    <xf numFmtId="0" fontId="3" fillId="2" borderId="4" xfId="0" applyFont="1" applyFill="1" applyBorder="1"/>
    <xf numFmtId="10" fontId="0" fillId="2" borderId="0" xfId="0" applyNumberFormat="1" applyFill="1"/>
    <xf numFmtId="10" fontId="0" fillId="2" borderId="5" xfId="0" applyNumberFormat="1" applyFill="1" applyBorder="1"/>
    <xf numFmtId="165" fontId="0" fillId="2" borderId="0" xfId="0" applyNumberFormat="1" applyFill="1" applyAlignment="1">
      <alignment horizontal="center"/>
    </xf>
    <xf numFmtId="165" fontId="0" fillId="2" borderId="5" xfId="0" applyNumberFormat="1" applyFill="1" applyBorder="1" applyAlignment="1">
      <alignment horizontal="center"/>
    </xf>
    <xf numFmtId="0" fontId="3" fillId="2" borderId="6" xfId="0" applyFont="1" applyFill="1" applyBorder="1"/>
    <xf numFmtId="0" fontId="0" fillId="2" borderId="7" xfId="0" applyFill="1" applyBorder="1"/>
    <xf numFmtId="164" fontId="0" fillId="2" borderId="7" xfId="0" applyNumberFormat="1" applyFill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0" fontId="0" fillId="2" borderId="6" xfId="0" applyFill="1" applyBorder="1"/>
    <xf numFmtId="0" fontId="0" fillId="2" borderId="8" xfId="0" applyFill="1" applyBorder="1"/>
    <xf numFmtId="164" fontId="0" fillId="2" borderId="0" xfId="1" applyNumberFormat="1" applyFont="1" applyFill="1" applyBorder="1" applyAlignment="1">
      <alignment horizontal="center"/>
    </xf>
    <xf numFmtId="164" fontId="0" fillId="2" borderId="5" xfId="1" applyNumberFormat="1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64" fontId="4" fillId="2" borderId="0" xfId="0" applyNumberFormat="1" applyFont="1" applyFill="1" applyAlignment="1" applyProtection="1">
      <alignment horizontal="center"/>
      <protection locked="0"/>
    </xf>
    <xf numFmtId="164" fontId="4" fillId="2" borderId="5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center"/>
      <protection locked="0"/>
    </xf>
    <xf numFmtId="9" fontId="4" fillId="2" borderId="0" xfId="1" applyFont="1" applyFill="1" applyBorder="1" applyAlignment="1" applyProtection="1">
      <alignment horizontal="center"/>
      <protection locked="0"/>
    </xf>
    <xf numFmtId="9" fontId="4" fillId="2" borderId="5" xfId="1" applyFont="1" applyFill="1" applyBorder="1" applyAlignment="1" applyProtection="1">
      <alignment horizontal="center"/>
      <protection locked="0"/>
    </xf>
    <xf numFmtId="0" fontId="0" fillId="2" borderId="1" xfId="0" applyFill="1" applyBorder="1"/>
    <xf numFmtId="0" fontId="4" fillId="2" borderId="5" xfId="0" applyFont="1" applyFill="1" applyBorder="1" applyAlignment="1" applyProtection="1">
      <alignment horizontal="center"/>
      <protection locked="0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165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'Corn - Cash Rent'!$B$35:$F$35</c:f>
              <c:numCache>
                <c:formatCode>"$"#,##0.00</c:formatCode>
                <c:ptCount val="5"/>
                <c:pt idx="0">
                  <c:v>-27.310000000000059</c:v>
                </c:pt>
                <c:pt idx="1">
                  <c:v>-0.30999999999994543</c:v>
                </c:pt>
                <c:pt idx="2">
                  <c:v>10.000000000000114</c:v>
                </c:pt>
                <c:pt idx="3">
                  <c:v>427.20000000000005</c:v>
                </c:pt>
                <c:pt idx="4">
                  <c:v>470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07223552"/>
        <c:axId val="1407224384"/>
      </c:barChart>
      <c:lineChart>
        <c:grouping val="standard"/>
        <c:varyColors val="0"/>
        <c:ser>
          <c:idx val="1"/>
          <c:order val="1"/>
          <c:tx>
            <c:strRef>
              <c:f>'Corn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'Corn - Cash Rent'!$D$15:$F$15</c:f>
              <c:numCache>
                <c:formatCode>General</c:formatCode>
                <c:ptCount val="3"/>
                <c:pt idx="0">
                  <c:v>2023</c:v>
                </c:pt>
                <c:pt idx="1">
                  <c:v>2022</c:v>
                </c:pt>
                <c:pt idx="2">
                  <c:v>2021</c:v>
                </c:pt>
              </c:numCache>
            </c:numRef>
          </c:cat>
          <c:val>
            <c:numRef>
              <c:f>'Corn - Cash Rent'!$B$37:$F$37</c:f>
              <c:numCache>
                <c:formatCode>0.00%</c:formatCode>
                <c:ptCount val="5"/>
                <c:pt idx="0">
                  <c:v>-4.2651215817338571E-2</c:v>
                </c:pt>
                <c:pt idx="1">
                  <c:v>-4.9104243557039401E-4</c:v>
                </c:pt>
                <c:pt idx="2">
                  <c:v>1.4245014245014407E-2</c:v>
                </c:pt>
                <c:pt idx="3">
                  <c:v>0.68352000000000013</c:v>
                </c:pt>
                <c:pt idx="4">
                  <c:v>0.96907216494845361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5E-4F0A-A3DD-81D0328CE2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7222304"/>
        <c:axId val="1407224800"/>
      </c:lineChart>
      <c:catAx>
        <c:axId val="1407223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4384"/>
        <c:crosses val="autoZero"/>
        <c:auto val="1"/>
        <c:lblAlgn val="ctr"/>
        <c:lblOffset val="100"/>
        <c:noMultiLvlLbl val="0"/>
      </c:catAx>
      <c:valAx>
        <c:axId val="14072243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3552"/>
        <c:crosses val="autoZero"/>
        <c:crossBetween val="between"/>
      </c:valAx>
      <c:valAx>
        <c:axId val="14072248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222304"/>
        <c:crosses val="max"/>
        <c:crossBetween val="between"/>
      </c:valAx>
      <c:catAx>
        <c:axId val="1407222304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4072248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'Corn - Cash Rent'!$B$44:$F$44</c:f>
              <c:numCache>
                <c:formatCode>0.0</c:formatCode>
                <c:ptCount val="5"/>
                <c:pt idx="0">
                  <c:v>156.17317073170733</c:v>
                </c:pt>
                <c:pt idx="1">
                  <c:v>150.31190476190474</c:v>
                </c:pt>
                <c:pt idx="2">
                  <c:v>150.96774193548387</c:v>
                </c:pt>
                <c:pt idx="3">
                  <c:v>95.565749235474001</c:v>
                </c:pt>
                <c:pt idx="4">
                  <c:v>80.833333333333329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04935392"/>
        <c:axId val="1404935808"/>
      </c:barChart>
      <c:lineChart>
        <c:grouping val="standard"/>
        <c:varyColors val="0"/>
        <c:ser>
          <c:idx val="1"/>
          <c:order val="1"/>
          <c:tx>
            <c:strRef>
              <c:f>'Corn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'Corn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'Corn - Cash Rent'!$B$47:$F$47</c:f>
              <c:numCache>
                <c:formatCode>"$"#,##0.00</c:formatCode>
                <c:ptCount val="5"/>
                <c:pt idx="0">
                  <c:v>3.5572777777777773</c:v>
                </c:pt>
                <c:pt idx="1">
                  <c:v>3.5072777777777775</c:v>
                </c:pt>
                <c:pt idx="2">
                  <c:v>3.9</c:v>
                </c:pt>
                <c:pt idx="3">
                  <c:v>3.4722222222222223</c:v>
                </c:pt>
                <c:pt idx="4">
                  <c:v>2.6944444444444446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9C-4467-A805-4372A266AD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3356144"/>
        <c:axId val="1573185952"/>
      </c:lineChart>
      <c:catAx>
        <c:axId val="1404935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808"/>
        <c:crosses val="autoZero"/>
        <c:auto val="1"/>
        <c:lblAlgn val="ctr"/>
        <c:lblOffset val="100"/>
        <c:noMultiLvlLbl val="0"/>
      </c:catAx>
      <c:valAx>
        <c:axId val="1404935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4935392"/>
        <c:crosses val="autoZero"/>
        <c:crossBetween val="between"/>
      </c:valAx>
      <c:valAx>
        <c:axId val="15731859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Price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63356144"/>
        <c:crosses val="max"/>
        <c:crossBetween val="between"/>
      </c:valAx>
      <c:catAx>
        <c:axId val="156335614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5731859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</a:rPr>
              <a:t>Historical Corn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Cash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Rent'!$B$16:$B$31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54</c:v>
                </c:pt>
                <c:pt idx="2">
                  <c:v>12</c:v>
                </c:pt>
                <c:pt idx="3">
                  <c:v>34</c:v>
                </c:pt>
                <c:pt idx="4">
                  <c:v>137</c:v>
                </c:pt>
                <c:pt idx="5">
                  <c:v>29</c:v>
                </c:pt>
                <c:pt idx="6">
                  <c:v>27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26.51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2B8-47B0-AC38-92E5E5FB2D8C}"/>
            </c:ext>
          </c:extLst>
        </c:ser>
        <c:ser>
          <c:idx val="1"/>
          <c:order val="1"/>
          <c:tx>
            <c:strRef>
              <c:f>'Corn - Cash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Rent'!$C$16:$C$31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61</c:v>
                </c:pt>
                <c:pt idx="2">
                  <c:v>12</c:v>
                </c:pt>
                <c:pt idx="3">
                  <c:v>34</c:v>
                </c:pt>
                <c:pt idx="4">
                  <c:v>126</c:v>
                </c:pt>
                <c:pt idx="5">
                  <c:v>25</c:v>
                </c:pt>
                <c:pt idx="6">
                  <c:v>26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26.51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2B8-47B0-AC38-92E5E5FB2D8C}"/>
            </c:ext>
          </c:extLst>
        </c:ser>
        <c:ser>
          <c:idx val="2"/>
          <c:order val="2"/>
          <c:tx>
            <c:strRef>
              <c:f>'Corn - Cash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70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16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2B8-47B0-AC38-92E5E5FB2D8C}"/>
            </c:ext>
          </c:extLst>
        </c:ser>
        <c:ser>
          <c:idx val="3"/>
          <c:order val="3"/>
          <c:tx>
            <c:strRef>
              <c:f>'Corn - Cash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Rent'!$E$16:$E$31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2B8-47B0-AC38-92E5E5FB2D8C}"/>
            </c:ext>
          </c:extLst>
        </c:ser>
        <c:ser>
          <c:idx val="4"/>
          <c:order val="4"/>
          <c:tx>
            <c:strRef>
              <c:f>'Corn - Cash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Cash Rent'!$F$16:$F$31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2B8-47B0-AC38-92E5E5FB2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74595936"/>
        <c:axId val="379253024"/>
      </c:barChart>
      <c:catAx>
        <c:axId val="1174595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9253024"/>
        <c:crosses val="autoZero"/>
        <c:auto val="1"/>
        <c:lblAlgn val="ctr"/>
        <c:lblOffset val="100"/>
        <c:noMultiLvlLbl val="0"/>
      </c:catAx>
      <c:valAx>
        <c:axId val="37925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74595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Corn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'Corn - Share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Rent'!$B$16:$B$31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54</c:v>
                </c:pt>
                <c:pt idx="2">
                  <c:v>12</c:v>
                </c:pt>
                <c:pt idx="3">
                  <c:v>34</c:v>
                </c:pt>
                <c:pt idx="4">
                  <c:v>137</c:v>
                </c:pt>
                <c:pt idx="5">
                  <c:v>29</c:v>
                </c:pt>
                <c:pt idx="6">
                  <c:v>27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26.51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30-4F8D-88AA-7A557B9202CF}"/>
            </c:ext>
          </c:extLst>
        </c:ser>
        <c:ser>
          <c:idx val="1"/>
          <c:order val="1"/>
          <c:tx>
            <c:strRef>
              <c:f>'Corn - Share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Rent'!$C$16:$C$31</c:f>
              <c:numCache>
                <c:formatCode>"$"#,##0.00</c:formatCode>
                <c:ptCount val="16"/>
                <c:pt idx="0">
                  <c:v>36.799999999999997</c:v>
                </c:pt>
                <c:pt idx="1">
                  <c:v>61</c:v>
                </c:pt>
                <c:pt idx="2">
                  <c:v>12</c:v>
                </c:pt>
                <c:pt idx="3">
                  <c:v>34</c:v>
                </c:pt>
                <c:pt idx="4">
                  <c:v>126</c:v>
                </c:pt>
                <c:pt idx="5">
                  <c:v>25</c:v>
                </c:pt>
                <c:pt idx="6">
                  <c:v>26</c:v>
                </c:pt>
                <c:pt idx="7">
                  <c:v>0</c:v>
                </c:pt>
                <c:pt idx="8">
                  <c:v>50</c:v>
                </c:pt>
                <c:pt idx="9">
                  <c:v>41</c:v>
                </c:pt>
                <c:pt idx="10">
                  <c:v>6</c:v>
                </c:pt>
                <c:pt idx="11">
                  <c:v>16</c:v>
                </c:pt>
                <c:pt idx="12">
                  <c:v>131</c:v>
                </c:pt>
                <c:pt idx="13">
                  <c:v>29</c:v>
                </c:pt>
                <c:pt idx="14">
                  <c:v>11</c:v>
                </c:pt>
                <c:pt idx="15">
                  <c:v>26.51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E30-4F8D-88AA-7A557B9202CF}"/>
            </c:ext>
          </c:extLst>
        </c:ser>
        <c:ser>
          <c:idx val="2"/>
          <c:order val="2"/>
          <c:tx>
            <c:strRef>
              <c:f>'Corn - Share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Rent'!$D$16:$D$31</c:f>
              <c:numCache>
                <c:formatCode>"$"#,##0.00</c:formatCode>
                <c:ptCount val="16"/>
                <c:pt idx="0">
                  <c:v>34</c:v>
                </c:pt>
                <c:pt idx="1">
                  <c:v>70</c:v>
                </c:pt>
                <c:pt idx="2">
                  <c:v>12</c:v>
                </c:pt>
                <c:pt idx="3">
                  <c:v>36</c:v>
                </c:pt>
                <c:pt idx="4">
                  <c:v>183</c:v>
                </c:pt>
                <c:pt idx="5">
                  <c:v>27</c:v>
                </c:pt>
                <c:pt idx="6">
                  <c:v>42</c:v>
                </c:pt>
                <c:pt idx="7">
                  <c:v>0</c:v>
                </c:pt>
                <c:pt idx="8">
                  <c:v>48</c:v>
                </c:pt>
                <c:pt idx="9">
                  <c:v>44</c:v>
                </c:pt>
                <c:pt idx="10">
                  <c:v>10</c:v>
                </c:pt>
                <c:pt idx="11">
                  <c:v>16</c:v>
                </c:pt>
                <c:pt idx="12">
                  <c:v>130</c:v>
                </c:pt>
                <c:pt idx="13">
                  <c:v>26</c:v>
                </c:pt>
                <c:pt idx="14">
                  <c:v>11</c:v>
                </c:pt>
                <c:pt idx="15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E30-4F8D-88AA-7A557B9202CF}"/>
            </c:ext>
          </c:extLst>
        </c:ser>
        <c:ser>
          <c:idx val="3"/>
          <c:order val="3"/>
          <c:tx>
            <c:strRef>
              <c:f>'Corn - Share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Rent'!$E$16:$E$31</c:f>
              <c:numCache>
                <c:formatCode>"$"#,##0.00</c:formatCode>
                <c:ptCount val="16"/>
                <c:pt idx="0">
                  <c:v>34</c:v>
                </c:pt>
                <c:pt idx="1">
                  <c:v>52</c:v>
                </c:pt>
                <c:pt idx="2">
                  <c:v>11</c:v>
                </c:pt>
                <c:pt idx="3">
                  <c:v>36</c:v>
                </c:pt>
                <c:pt idx="4">
                  <c:v>160</c:v>
                </c:pt>
                <c:pt idx="5">
                  <c:v>20</c:v>
                </c:pt>
                <c:pt idx="6">
                  <c:v>35</c:v>
                </c:pt>
                <c:pt idx="7">
                  <c:v>0</c:v>
                </c:pt>
                <c:pt idx="8">
                  <c:v>44</c:v>
                </c:pt>
                <c:pt idx="9">
                  <c:v>44</c:v>
                </c:pt>
                <c:pt idx="10">
                  <c:v>9</c:v>
                </c:pt>
                <c:pt idx="11">
                  <c:v>16</c:v>
                </c:pt>
                <c:pt idx="12">
                  <c:v>118</c:v>
                </c:pt>
                <c:pt idx="13">
                  <c:v>24</c:v>
                </c:pt>
                <c:pt idx="14">
                  <c:v>10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E30-4F8D-88AA-7A557B9202CF}"/>
            </c:ext>
          </c:extLst>
        </c:ser>
        <c:ser>
          <c:idx val="4"/>
          <c:order val="4"/>
          <c:tx>
            <c:strRef>
              <c:f>'Corn - Share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'Corn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'Corn - Share Rent'!$F$16:$F$31</c:f>
              <c:numCache>
                <c:formatCode>"$"#,##0.00</c:formatCode>
                <c:ptCount val="16"/>
                <c:pt idx="0">
                  <c:v>34</c:v>
                </c:pt>
                <c:pt idx="1">
                  <c:v>32</c:v>
                </c:pt>
                <c:pt idx="2">
                  <c:v>10</c:v>
                </c:pt>
                <c:pt idx="3">
                  <c:v>36</c:v>
                </c:pt>
                <c:pt idx="4">
                  <c:v>80</c:v>
                </c:pt>
                <c:pt idx="5">
                  <c:v>12</c:v>
                </c:pt>
                <c:pt idx="6">
                  <c:v>17</c:v>
                </c:pt>
                <c:pt idx="7">
                  <c:v>0</c:v>
                </c:pt>
                <c:pt idx="8">
                  <c:v>36</c:v>
                </c:pt>
                <c:pt idx="9">
                  <c:v>44</c:v>
                </c:pt>
                <c:pt idx="10">
                  <c:v>8</c:v>
                </c:pt>
                <c:pt idx="11">
                  <c:v>16</c:v>
                </c:pt>
                <c:pt idx="12">
                  <c:v>118</c:v>
                </c:pt>
                <c:pt idx="13">
                  <c:v>23</c:v>
                </c:pt>
                <c:pt idx="14">
                  <c:v>9</c:v>
                </c:pt>
                <c:pt idx="15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E30-4F8D-88AA-7A557B9202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26948408"/>
        <c:axId val="926946768"/>
      </c:barChart>
      <c:catAx>
        <c:axId val="92694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6768"/>
        <c:crosses val="autoZero"/>
        <c:auto val="1"/>
        <c:lblAlgn val="ctr"/>
        <c:lblOffset val="100"/>
        <c:noMultiLvlLbl val="0"/>
      </c:catAx>
      <c:valAx>
        <c:axId val="926946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69484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NRAVC to Grower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'Corn - Share Rent'!$B$33:$F$33</c:f>
              <c:numCache>
                <c:formatCode>"$"#,##0.00</c:formatCode>
                <c:ptCount val="5"/>
                <c:pt idx="0">
                  <c:v>640.30999999999995</c:v>
                </c:pt>
                <c:pt idx="1">
                  <c:v>631.30999999999995</c:v>
                </c:pt>
                <c:pt idx="2">
                  <c:v>702</c:v>
                </c:pt>
                <c:pt idx="3">
                  <c:v>625</c:v>
                </c:pt>
                <c:pt idx="4">
                  <c:v>485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855216"/>
        <c:axId val="976856528"/>
      </c:barChart>
      <c:lineChart>
        <c:grouping val="standard"/>
        <c:varyColors val="0"/>
        <c:ser>
          <c:idx val="1"/>
          <c:order val="1"/>
          <c:tx>
            <c:v>ROI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Rent'!$B$35:$F$35</c:f>
              <c:numCache>
                <c:formatCode>"$"#,##0.00</c:formatCode>
                <c:ptCount val="5"/>
                <c:pt idx="0">
                  <c:v>-49.909999999999968</c:v>
                </c:pt>
                <c:pt idx="1">
                  <c:v>-26.509999999999877</c:v>
                </c:pt>
                <c:pt idx="2">
                  <c:v>-32.399999999999977</c:v>
                </c:pt>
                <c:pt idx="3">
                  <c:v>316.76</c:v>
                </c:pt>
                <c:pt idx="4">
                  <c:v>379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011-497B-83B9-DD07136CF8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666312"/>
        <c:axId val="972665328"/>
      </c:lineChart>
      <c:catAx>
        <c:axId val="976855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6528"/>
        <c:crosses val="autoZero"/>
        <c:auto val="1"/>
        <c:lblAlgn val="ctr"/>
        <c:lblOffset val="100"/>
        <c:noMultiLvlLbl val="0"/>
      </c:catAx>
      <c:valAx>
        <c:axId val="976856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5216"/>
        <c:crosses val="autoZero"/>
        <c:crossBetween val="between"/>
      </c:valAx>
      <c:valAx>
        <c:axId val="9726653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666312"/>
        <c:crosses val="max"/>
        <c:crossBetween val="between"/>
      </c:valAx>
      <c:catAx>
        <c:axId val="972666312"/>
        <c:scaling>
          <c:orientation val="minMax"/>
        </c:scaling>
        <c:delete val="1"/>
        <c:axPos val="b"/>
        <c:majorTickMark val="out"/>
        <c:minorTickMark val="none"/>
        <c:tickLblPos val="nextTo"/>
        <c:crossAx val="9726653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BE Yield Needed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'Corn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'Corn - Share Rent'!$B$44:$F$44</c:f>
              <c:numCache>
                <c:formatCode>0.0</c:formatCode>
                <c:ptCount val="5"/>
                <c:pt idx="0">
                  <c:v>156.17317073170733</c:v>
                </c:pt>
                <c:pt idx="1">
                  <c:v>150.31190476190474</c:v>
                </c:pt>
                <c:pt idx="2">
                  <c:v>150.96774193548387</c:v>
                </c:pt>
                <c:pt idx="3">
                  <c:v>95.565749235474001</c:v>
                </c:pt>
                <c:pt idx="4">
                  <c:v>80.833333333333329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1470512"/>
        <c:axId val="671467232"/>
      </c:barChart>
      <c:lineChart>
        <c:grouping val="standard"/>
        <c:varyColors val="0"/>
        <c:ser>
          <c:idx val="1"/>
          <c:order val="1"/>
          <c:tx>
            <c:v>BE Price Needed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'Corn - Share Rent'!$B$47:$F$47</c:f>
              <c:numCache>
                <c:formatCode>"$"#,##0.00</c:formatCode>
                <c:ptCount val="5"/>
                <c:pt idx="0">
                  <c:v>3.5572777777777773</c:v>
                </c:pt>
                <c:pt idx="1">
                  <c:v>3.5072777777777775</c:v>
                </c:pt>
                <c:pt idx="2">
                  <c:v>3.9</c:v>
                </c:pt>
                <c:pt idx="3">
                  <c:v>3.4722222222222223</c:v>
                </c:pt>
                <c:pt idx="4">
                  <c:v>2.6944444444444446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C33-4B8F-81C8-BF667FED3D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18120"/>
        <c:axId val="972413856"/>
      </c:lineChart>
      <c:catAx>
        <c:axId val="67147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67232"/>
        <c:crosses val="autoZero"/>
        <c:auto val="1"/>
        <c:lblAlgn val="ctr"/>
        <c:lblOffset val="100"/>
        <c:noMultiLvlLbl val="0"/>
      </c:catAx>
      <c:valAx>
        <c:axId val="671467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1470512"/>
        <c:crosses val="autoZero"/>
        <c:crossBetween val="between"/>
      </c:valAx>
      <c:valAx>
        <c:axId val="97241385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18120"/>
        <c:crosses val="max"/>
        <c:crossBetween val="between"/>
      </c:valAx>
      <c:catAx>
        <c:axId val="972418120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1385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'Cotton - Cash Rent'!$B$35:$F$35</c:f>
              <c:numCache>
                <c:formatCode>"$"#,##0.00</c:formatCode>
                <c:ptCount val="5"/>
                <c:pt idx="0">
                  <c:v>-187.01999999999998</c:v>
                </c:pt>
                <c:pt idx="1">
                  <c:v>-198</c:v>
                </c:pt>
                <c:pt idx="2">
                  <c:v>-189</c:v>
                </c:pt>
                <c:pt idx="3">
                  <c:v>-29</c:v>
                </c:pt>
                <c:pt idx="4">
                  <c:v>149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92627304"/>
        <c:axId val="892630584"/>
      </c:barChart>
      <c:lineChart>
        <c:grouping val="standard"/>
        <c:varyColors val="0"/>
        <c:ser>
          <c:idx val="1"/>
          <c:order val="1"/>
          <c:tx>
            <c:strRef>
              <c:f>'Cotton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Cash Rent'!$B$37:$F$37</c:f>
              <c:numCache>
                <c:formatCode>0.00%</c:formatCode>
                <c:ptCount val="5"/>
                <c:pt idx="0">
                  <c:v>-0.23763055576732484</c:v>
                </c:pt>
                <c:pt idx="1">
                  <c:v>-0.25449871465295631</c:v>
                </c:pt>
                <c:pt idx="2">
                  <c:v>-0.22936893203883496</c:v>
                </c:pt>
                <c:pt idx="3">
                  <c:v>-3.8461538461538464E-2</c:v>
                </c:pt>
                <c:pt idx="4">
                  <c:v>0.23427672955974843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84-48D4-AD7B-EB766906ED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2628616"/>
        <c:axId val="892625664"/>
      </c:lineChart>
      <c:catAx>
        <c:axId val="8926273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30584"/>
        <c:crosses val="autoZero"/>
        <c:auto val="1"/>
        <c:lblAlgn val="ctr"/>
        <c:lblOffset val="100"/>
        <c:noMultiLvlLbl val="0"/>
      </c:catAx>
      <c:valAx>
        <c:axId val="892630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7304"/>
        <c:crosses val="autoZero"/>
        <c:crossBetween val="between"/>
      </c:valAx>
      <c:valAx>
        <c:axId val="89262566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2628616"/>
        <c:crosses val="max"/>
        <c:crossBetween val="between"/>
      </c:valAx>
      <c:catAx>
        <c:axId val="892628616"/>
        <c:scaling>
          <c:orientation val="minMax"/>
        </c:scaling>
        <c:delete val="1"/>
        <c:axPos val="b"/>
        <c:majorTickMark val="none"/>
        <c:minorTickMark val="none"/>
        <c:tickLblPos val="nextTo"/>
        <c:crossAx val="89262566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'Cotton - Cash Rent'!$B$44:$F$44</c:f>
              <c:numCache>
                <c:formatCode>0.0</c:formatCode>
                <c:ptCount val="5"/>
                <c:pt idx="0">
                  <c:v>1124.3142857142857</c:v>
                </c:pt>
                <c:pt idx="1">
                  <c:v>1144.1176470588234</c:v>
                </c:pt>
                <c:pt idx="2">
                  <c:v>1084.2105263157894</c:v>
                </c:pt>
                <c:pt idx="3">
                  <c:v>887.05882352941182</c:v>
                </c:pt>
                <c:pt idx="4">
                  <c:v>698.90109890109886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9609320"/>
        <c:axId val="679614240"/>
      </c:barChart>
      <c:lineChart>
        <c:grouping val="standard"/>
        <c:varyColors val="0"/>
        <c:ser>
          <c:idx val="1"/>
          <c:order val="1"/>
          <c:tx>
            <c:strRef>
              <c:f>'Cotton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'Cotton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'Cotton - Cash Rent'!$B$47:$F$47</c:f>
              <c:numCache>
                <c:formatCode>"$"#,##0.00</c:formatCode>
                <c:ptCount val="5"/>
                <c:pt idx="0">
                  <c:v>0.78701999999999994</c:v>
                </c:pt>
                <c:pt idx="1">
                  <c:v>0.77800000000000002</c:v>
                </c:pt>
                <c:pt idx="2">
                  <c:v>0.82399999999999995</c:v>
                </c:pt>
                <c:pt idx="3">
                  <c:v>0.754</c:v>
                </c:pt>
                <c:pt idx="4">
                  <c:v>0.63600000000000001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1DC-42AA-BA29-3179EE6C5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97384"/>
        <c:axId val="883991808"/>
      </c:lineChart>
      <c:catAx>
        <c:axId val="679609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4240"/>
        <c:crosses val="autoZero"/>
        <c:auto val="1"/>
        <c:lblAlgn val="ctr"/>
        <c:lblOffset val="100"/>
        <c:noMultiLvlLbl val="0"/>
      </c:catAx>
      <c:valAx>
        <c:axId val="67961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09320"/>
        <c:crosses val="autoZero"/>
        <c:crossBetween val="between"/>
      </c:valAx>
      <c:valAx>
        <c:axId val="88399180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97384"/>
        <c:crosses val="max"/>
        <c:crossBetween val="between"/>
      </c:valAx>
      <c:catAx>
        <c:axId val="8839973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88399180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Cotton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Cash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86</c:v>
                </c:pt>
                <c:pt idx="2">
                  <c:v>12</c:v>
                </c:pt>
                <c:pt idx="3">
                  <c:v>0</c:v>
                </c:pt>
                <c:pt idx="4">
                  <c:v>54</c:v>
                </c:pt>
                <c:pt idx="5">
                  <c:v>49</c:v>
                </c:pt>
                <c:pt idx="6">
                  <c:v>26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127-4CD5-93AC-77C46558DF64}"/>
            </c:ext>
          </c:extLst>
        </c:ser>
        <c:ser>
          <c:idx val="1"/>
          <c:order val="1"/>
          <c:tx>
            <c:strRef>
              <c:f>'Cotton - Cash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Rent'!$D$16:$D$31</c:f>
              <c:numCache>
                <c:formatCode>"$"#,##0.00</c:formatCode>
                <c:ptCount val="16"/>
                <c:pt idx="0">
                  <c:v>40</c:v>
                </c:pt>
                <c:pt idx="1">
                  <c:v>97</c:v>
                </c:pt>
                <c:pt idx="2">
                  <c:v>12</c:v>
                </c:pt>
                <c:pt idx="3">
                  <c:v>0</c:v>
                </c:pt>
                <c:pt idx="4">
                  <c:v>70</c:v>
                </c:pt>
                <c:pt idx="5">
                  <c:v>54</c:v>
                </c:pt>
                <c:pt idx="6">
                  <c:v>40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127-4CD5-93AC-77C46558DF64}"/>
            </c:ext>
          </c:extLst>
        </c:ser>
        <c:ser>
          <c:idx val="2"/>
          <c:order val="2"/>
          <c:tx>
            <c:strRef>
              <c:f>'Cotton - Cash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Rent'!$E$16:$E$31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127-4CD5-93AC-77C46558DF64}"/>
            </c:ext>
          </c:extLst>
        </c:ser>
        <c:ser>
          <c:idx val="3"/>
          <c:order val="3"/>
          <c:tx>
            <c:strRef>
              <c:f>'Cotton - Cash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Rent'!$F$16:$F$31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127-4CD5-93AC-77C46558DF64}"/>
            </c:ext>
          </c:extLst>
        </c:ser>
        <c:ser>
          <c:idx val="4"/>
          <c:order val="4"/>
          <c:tx>
            <c:strRef>
              <c:f>'Cotton - Cash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Cash Rent'!#REF!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127-4CD5-93AC-77C46558DF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16646239"/>
        <c:axId val="1516663711"/>
      </c:barChart>
      <c:catAx>
        <c:axId val="15166462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63711"/>
        <c:crosses val="autoZero"/>
        <c:auto val="1"/>
        <c:lblAlgn val="ctr"/>
        <c:lblOffset val="100"/>
        <c:noMultiLvlLbl val="0"/>
      </c:catAx>
      <c:valAx>
        <c:axId val="1516663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166462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Cotton</a:t>
            </a:r>
            <a:r>
              <a:rPr lang="en-US" baseline="0"/>
              <a:t> Variable Production Costs/ac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Rent'!$B$16:$B$31</c:f>
              <c:numCache>
                <c:formatCode>"$"#,##0.00</c:formatCode>
                <c:ptCount val="16"/>
                <c:pt idx="0">
                  <c:v>40</c:v>
                </c:pt>
                <c:pt idx="1">
                  <c:v>76</c:v>
                </c:pt>
                <c:pt idx="2">
                  <c:v>12</c:v>
                </c:pt>
                <c:pt idx="3">
                  <c:v>0</c:v>
                </c:pt>
                <c:pt idx="4">
                  <c:v>59</c:v>
                </c:pt>
                <c:pt idx="5">
                  <c:v>58</c:v>
                </c:pt>
                <c:pt idx="6">
                  <c:v>27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26.02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81F-4DC1-880D-7C8EF8AA887B}"/>
            </c:ext>
          </c:extLst>
        </c:ser>
        <c:ser>
          <c:idx val="1"/>
          <c:order val="1"/>
          <c:tx>
            <c:strRef>
              <c:f>'Cotton - Share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Rent'!$C$16:$C$31</c:f>
              <c:numCache>
                <c:formatCode>"$"#,##0.00</c:formatCode>
                <c:ptCount val="16"/>
                <c:pt idx="0">
                  <c:v>40</c:v>
                </c:pt>
                <c:pt idx="1">
                  <c:v>86</c:v>
                </c:pt>
                <c:pt idx="2">
                  <c:v>12</c:v>
                </c:pt>
                <c:pt idx="3">
                  <c:v>0</c:v>
                </c:pt>
                <c:pt idx="4">
                  <c:v>54</c:v>
                </c:pt>
                <c:pt idx="5">
                  <c:v>49</c:v>
                </c:pt>
                <c:pt idx="6">
                  <c:v>26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81F-4DC1-880D-7C8EF8AA887B}"/>
            </c:ext>
          </c:extLst>
        </c:ser>
        <c:ser>
          <c:idx val="2"/>
          <c:order val="2"/>
          <c:tx>
            <c:strRef>
              <c:f>'Cotton - Share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Rent'!$D$16:$D$31</c:f>
              <c:numCache>
                <c:formatCode>"$"#,##0.00</c:formatCode>
                <c:ptCount val="16"/>
                <c:pt idx="0">
                  <c:v>40</c:v>
                </c:pt>
                <c:pt idx="1">
                  <c:v>97</c:v>
                </c:pt>
                <c:pt idx="2">
                  <c:v>12</c:v>
                </c:pt>
                <c:pt idx="3">
                  <c:v>0</c:v>
                </c:pt>
                <c:pt idx="4">
                  <c:v>70</c:v>
                </c:pt>
                <c:pt idx="5">
                  <c:v>54</c:v>
                </c:pt>
                <c:pt idx="6">
                  <c:v>40</c:v>
                </c:pt>
                <c:pt idx="7">
                  <c:v>0</c:v>
                </c:pt>
                <c:pt idx="8">
                  <c:v>48</c:v>
                </c:pt>
                <c:pt idx="9">
                  <c:v>0</c:v>
                </c:pt>
                <c:pt idx="10">
                  <c:v>81</c:v>
                </c:pt>
                <c:pt idx="11">
                  <c:v>25</c:v>
                </c:pt>
                <c:pt idx="12">
                  <c:v>142</c:v>
                </c:pt>
                <c:pt idx="13">
                  <c:v>55</c:v>
                </c:pt>
                <c:pt idx="14">
                  <c:v>138</c:v>
                </c:pt>
                <c:pt idx="15">
                  <c:v>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81F-4DC1-880D-7C8EF8AA887B}"/>
            </c:ext>
          </c:extLst>
        </c:ser>
        <c:ser>
          <c:idx val="3"/>
          <c:order val="3"/>
          <c:tx>
            <c:strRef>
              <c:f>'Cotton - Share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Rent'!$E$16:$E$31</c:f>
              <c:numCache>
                <c:formatCode>"$"#,##0.00</c:formatCode>
                <c:ptCount val="16"/>
                <c:pt idx="0">
                  <c:v>40</c:v>
                </c:pt>
                <c:pt idx="1">
                  <c:v>69</c:v>
                </c:pt>
                <c:pt idx="2">
                  <c:v>11</c:v>
                </c:pt>
                <c:pt idx="3">
                  <c:v>0</c:v>
                </c:pt>
                <c:pt idx="4">
                  <c:v>68</c:v>
                </c:pt>
                <c:pt idx="5">
                  <c:v>39</c:v>
                </c:pt>
                <c:pt idx="6">
                  <c:v>35</c:v>
                </c:pt>
                <c:pt idx="7">
                  <c:v>0</c:v>
                </c:pt>
                <c:pt idx="8">
                  <c:v>60</c:v>
                </c:pt>
                <c:pt idx="9">
                  <c:v>0</c:v>
                </c:pt>
                <c:pt idx="10">
                  <c:v>76</c:v>
                </c:pt>
                <c:pt idx="11">
                  <c:v>24</c:v>
                </c:pt>
                <c:pt idx="12">
                  <c:v>142</c:v>
                </c:pt>
                <c:pt idx="13">
                  <c:v>53</c:v>
                </c:pt>
                <c:pt idx="14">
                  <c:v>125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81F-4DC1-880D-7C8EF8AA887B}"/>
            </c:ext>
          </c:extLst>
        </c:ser>
        <c:ser>
          <c:idx val="4"/>
          <c:order val="4"/>
          <c:tx>
            <c:strRef>
              <c:f>'Cotton - Share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'Cotton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'Cotton - Share Rent'!$F$16:$F$31</c:f>
              <c:numCache>
                <c:formatCode>"$"#,##0.00</c:formatCode>
                <c:ptCount val="16"/>
                <c:pt idx="0">
                  <c:v>35</c:v>
                </c:pt>
                <c:pt idx="1">
                  <c:v>44</c:v>
                </c:pt>
                <c:pt idx="2">
                  <c:v>10</c:v>
                </c:pt>
                <c:pt idx="3">
                  <c:v>0</c:v>
                </c:pt>
                <c:pt idx="4">
                  <c:v>34</c:v>
                </c:pt>
                <c:pt idx="5">
                  <c:v>23</c:v>
                </c:pt>
                <c:pt idx="6">
                  <c:v>17</c:v>
                </c:pt>
                <c:pt idx="7">
                  <c:v>0</c:v>
                </c:pt>
                <c:pt idx="8">
                  <c:v>62</c:v>
                </c:pt>
                <c:pt idx="9">
                  <c:v>0</c:v>
                </c:pt>
                <c:pt idx="10">
                  <c:v>71</c:v>
                </c:pt>
                <c:pt idx="11">
                  <c:v>28</c:v>
                </c:pt>
                <c:pt idx="12">
                  <c:v>137</c:v>
                </c:pt>
                <c:pt idx="13">
                  <c:v>40</c:v>
                </c:pt>
                <c:pt idx="14">
                  <c:v>123</c:v>
                </c:pt>
                <c:pt idx="15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81F-4DC1-880D-7C8EF8AA88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32088656"/>
        <c:axId val="932086360"/>
      </c:barChart>
      <c:catAx>
        <c:axId val="932088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6360"/>
        <c:crosses val="autoZero"/>
        <c:auto val="1"/>
        <c:lblAlgn val="ctr"/>
        <c:lblOffset val="100"/>
        <c:noMultiLvlLbl val="0"/>
      </c:catAx>
      <c:valAx>
        <c:axId val="932086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2088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'Cotton - Share Rent'!$B$35:$F$35</c:f>
              <c:numCache>
                <c:formatCode>"$"#,##0.00</c:formatCode>
                <c:ptCount val="5"/>
                <c:pt idx="0">
                  <c:v>-227.01999999999998</c:v>
                </c:pt>
                <c:pt idx="1">
                  <c:v>-234</c:v>
                </c:pt>
                <c:pt idx="2">
                  <c:v>-216</c:v>
                </c:pt>
                <c:pt idx="3">
                  <c:v>-74</c:v>
                </c:pt>
                <c:pt idx="4">
                  <c:v>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8198120"/>
        <c:axId val="978199104"/>
      </c:barChart>
      <c:lineChart>
        <c:grouping val="standard"/>
        <c:varyColors val="0"/>
        <c:ser>
          <c:idx val="1"/>
          <c:order val="1"/>
          <c:tx>
            <c:strRef>
              <c:f>'Cotton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Rent'!$B$37:$F$37</c:f>
              <c:numCache>
                <c:formatCode>0.00%</c:formatCode>
                <c:ptCount val="5"/>
                <c:pt idx="0">
                  <c:v>-0.28845518538283649</c:v>
                </c:pt>
                <c:pt idx="1">
                  <c:v>-0.30077120822622105</c:v>
                </c:pt>
                <c:pt idx="2">
                  <c:v>-0.26213592233009708</c:v>
                </c:pt>
                <c:pt idx="3">
                  <c:v>-9.8143236074270557E-2</c:v>
                </c:pt>
                <c:pt idx="4">
                  <c:v>0.14465408805031446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A6A-404F-83B4-0F3B05B3C4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8196808"/>
        <c:axId val="978201072"/>
      </c:lineChart>
      <c:catAx>
        <c:axId val="978198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9104"/>
        <c:crosses val="autoZero"/>
        <c:auto val="1"/>
        <c:lblAlgn val="ctr"/>
        <c:lblOffset val="100"/>
        <c:noMultiLvlLbl val="0"/>
      </c:catAx>
      <c:valAx>
        <c:axId val="97819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8120"/>
        <c:crosses val="autoZero"/>
        <c:crossBetween val="between"/>
      </c:valAx>
      <c:valAx>
        <c:axId val="97820107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8196808"/>
        <c:crosses val="max"/>
        <c:crossBetween val="between"/>
      </c:valAx>
      <c:catAx>
        <c:axId val="978196808"/>
        <c:scaling>
          <c:orientation val="minMax"/>
        </c:scaling>
        <c:delete val="1"/>
        <c:axPos val="b"/>
        <c:majorTickMark val="none"/>
        <c:minorTickMark val="none"/>
        <c:tickLblPos val="nextTo"/>
        <c:crossAx val="97820107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'Cotton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'Cotton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'Cotton - Share Rent'!$B$44:$F$44</c:f>
              <c:numCache>
                <c:formatCode>0.0</c:formatCode>
                <c:ptCount val="5"/>
                <c:pt idx="0">
                  <c:v>1124.3142857142857</c:v>
                </c:pt>
                <c:pt idx="1">
                  <c:v>1144.1176470588234</c:v>
                </c:pt>
                <c:pt idx="2">
                  <c:v>1084.2105263157894</c:v>
                </c:pt>
                <c:pt idx="3">
                  <c:v>887.05882352941182</c:v>
                </c:pt>
                <c:pt idx="4">
                  <c:v>698.90109890109886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6243280"/>
        <c:axId val="976246232"/>
      </c:barChart>
      <c:lineChart>
        <c:grouping val="standard"/>
        <c:varyColors val="0"/>
        <c:ser>
          <c:idx val="1"/>
          <c:order val="1"/>
          <c:tx>
            <c:strRef>
              <c:f>'Cotton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'Cotton - Share Rent'!$B$47:$F$47</c:f>
              <c:numCache>
                <c:formatCode>"$"#,##0.00</c:formatCode>
                <c:ptCount val="5"/>
                <c:pt idx="0">
                  <c:v>0.78701999999999994</c:v>
                </c:pt>
                <c:pt idx="1">
                  <c:v>0.77800000000000002</c:v>
                </c:pt>
                <c:pt idx="2">
                  <c:v>0.82399999999999995</c:v>
                </c:pt>
                <c:pt idx="3">
                  <c:v>0.754</c:v>
                </c:pt>
                <c:pt idx="4">
                  <c:v>0.63600000000000001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B7-4D7E-ADE7-812396004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1471672"/>
        <c:axId val="951472000"/>
      </c:lineChart>
      <c:catAx>
        <c:axId val="976243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6232"/>
        <c:crosses val="autoZero"/>
        <c:auto val="1"/>
        <c:lblAlgn val="ctr"/>
        <c:lblOffset val="100"/>
        <c:noMultiLvlLbl val="0"/>
      </c:catAx>
      <c:valAx>
        <c:axId val="976246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</a:t>
                </a:r>
                <a:r>
                  <a:rPr lang="en-US" baseline="0"/>
                  <a:t> Yield Needed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243280"/>
        <c:crosses val="autoZero"/>
        <c:crossBetween val="between"/>
      </c:valAx>
      <c:valAx>
        <c:axId val="9514720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1471672"/>
        <c:crosses val="max"/>
        <c:crossBetween val="between"/>
      </c:valAx>
      <c:catAx>
        <c:axId val="951471672"/>
        <c:scaling>
          <c:orientation val="minMax"/>
        </c:scaling>
        <c:delete val="1"/>
        <c:axPos val="b"/>
        <c:majorTickMark val="out"/>
        <c:minorTickMark val="none"/>
        <c:tickLblPos val="nextTo"/>
        <c:crossAx val="9514720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baseline="0">
                <a:effectLst/>
              </a:rPr>
              <a:t>Historical Soybean Variable Production Costs/ac</a:t>
            </a:r>
            <a:endParaRPr lang="en-US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Rent'!$B$16:$B$31</c:f>
              <c:numCache>
                <c:formatCode>"$"#,##0.00</c:formatCode>
                <c:ptCount val="16"/>
                <c:pt idx="0">
                  <c:v>73</c:v>
                </c:pt>
                <c:pt idx="1">
                  <c:v>40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48</c:v>
                </c:pt>
                <c:pt idx="6">
                  <c:v>23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14.32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6F-4C86-BE56-3AC9CEA75339}"/>
            </c:ext>
          </c:extLst>
        </c:ser>
        <c:ser>
          <c:idx val="1"/>
          <c:order val="1"/>
          <c:tx>
            <c:strRef>
              <c:f>'Soybean - Cash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Rent'!$C$16:$C$31</c:f>
              <c:numCache>
                <c:formatCode>"$"#,##0.00</c:formatCode>
                <c:ptCount val="16"/>
                <c:pt idx="0">
                  <c:v>73</c:v>
                </c:pt>
                <c:pt idx="1">
                  <c:v>45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41</c:v>
                </c:pt>
                <c:pt idx="6">
                  <c:v>22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14.32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A6F-4C86-BE56-3AC9CEA75339}"/>
            </c:ext>
          </c:extLst>
        </c:ser>
        <c:ser>
          <c:idx val="2"/>
          <c:order val="2"/>
          <c:tx>
            <c:strRef>
              <c:f>'Soybean - Cash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Rent'!$D$16:$D$31</c:f>
              <c:numCache>
                <c:formatCode>"$"#,##0.00</c:formatCode>
                <c:ptCount val="16"/>
                <c:pt idx="0">
                  <c:v>73</c:v>
                </c:pt>
                <c:pt idx="1">
                  <c:v>52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45</c:v>
                </c:pt>
                <c:pt idx="6">
                  <c:v>34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A6F-4C86-BE56-3AC9CEA75339}"/>
            </c:ext>
          </c:extLst>
        </c:ser>
        <c:ser>
          <c:idx val="3"/>
          <c:order val="3"/>
          <c:tx>
            <c:strRef>
              <c:f>'Soybean - Cash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Rent'!$E$16:$E$31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A6F-4C86-BE56-3AC9CEA75339}"/>
            </c:ext>
          </c:extLst>
        </c:ser>
        <c:ser>
          <c:idx val="4"/>
          <c:order val="4"/>
          <c:tx>
            <c:strRef>
              <c:f>'Soybean - Cash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Cash Rent'!$F$16:$F$31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A6F-4C86-BE56-3AC9CEA753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1624"/>
        <c:axId val="976898184"/>
      </c:barChart>
      <c:catAx>
        <c:axId val="976891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8184"/>
        <c:crosses val="autoZero"/>
        <c:auto val="1"/>
        <c:lblAlgn val="ctr"/>
        <c:lblOffset val="100"/>
        <c:noMultiLvlLbl val="0"/>
      </c:catAx>
      <c:valAx>
        <c:axId val="976898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1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Cash Rent'!$B$35:$F$35</c:f>
              <c:numCache>
                <c:formatCode>"$"#,##0.00</c:formatCode>
                <c:ptCount val="5"/>
                <c:pt idx="0">
                  <c:v>94.43</c:v>
                </c:pt>
                <c:pt idx="1">
                  <c:v>100.68</c:v>
                </c:pt>
                <c:pt idx="2">
                  <c:v>166.5</c:v>
                </c:pt>
                <c:pt idx="3">
                  <c:v>332</c:v>
                </c:pt>
                <c:pt idx="4">
                  <c:v>364.5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5442592"/>
        <c:axId val="975444232"/>
      </c:barChart>
      <c:lineChart>
        <c:grouping val="standard"/>
        <c:varyColors val="0"/>
        <c:ser>
          <c:idx val="1"/>
          <c:order val="1"/>
          <c:tx>
            <c:strRef>
              <c:f>'Soybean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Cash Rent'!$B$37:$F$37</c:f>
              <c:numCache>
                <c:formatCode>0.00%</c:formatCode>
                <c:ptCount val="5"/>
                <c:pt idx="0">
                  <c:v>0.18724222715736041</c:v>
                </c:pt>
                <c:pt idx="1">
                  <c:v>0.20082980930343894</c:v>
                </c:pt>
                <c:pt idx="2">
                  <c:v>0.31957773512476007</c:v>
                </c:pt>
                <c:pt idx="3">
                  <c:v>0.71244635193133043</c:v>
                </c:pt>
                <c:pt idx="4">
                  <c:v>0.97199999999999998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D3-4007-B5EF-6FECA14966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440296"/>
        <c:axId val="975444888"/>
      </c:lineChart>
      <c:catAx>
        <c:axId val="975442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4232"/>
        <c:crosses val="autoZero"/>
        <c:auto val="1"/>
        <c:lblAlgn val="ctr"/>
        <c:lblOffset val="100"/>
        <c:noMultiLvlLbl val="0"/>
      </c:catAx>
      <c:valAx>
        <c:axId val="97544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2592"/>
        <c:crosses val="autoZero"/>
        <c:crossBetween val="between"/>
      </c:valAx>
      <c:valAx>
        <c:axId val="97544488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5440296"/>
        <c:crosses val="max"/>
        <c:crossBetween val="between"/>
      </c:valAx>
      <c:catAx>
        <c:axId val="975440296"/>
        <c:scaling>
          <c:orientation val="minMax"/>
        </c:scaling>
        <c:delete val="1"/>
        <c:axPos val="b"/>
        <c:majorTickMark val="none"/>
        <c:minorTickMark val="none"/>
        <c:tickLblPos val="nextTo"/>
        <c:crossAx val="9754448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Cash Rent'!$B$44:$F$44</c:f>
              <c:numCache>
                <c:formatCode>0.0</c:formatCode>
                <c:ptCount val="5"/>
                <c:pt idx="0">
                  <c:v>46.91348837209302</c:v>
                </c:pt>
                <c:pt idx="1">
                  <c:v>46.418518518518518</c:v>
                </c:pt>
                <c:pt idx="2">
                  <c:v>41.68</c:v>
                </c:pt>
                <c:pt idx="3">
                  <c:v>32.816901408450704</c:v>
                </c:pt>
                <c:pt idx="4">
                  <c:v>28.195488721804509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80354848"/>
        <c:axId val="680350256"/>
      </c:barChart>
      <c:lineChart>
        <c:grouping val="standard"/>
        <c:varyColors val="0"/>
        <c:ser>
          <c:idx val="1"/>
          <c:order val="1"/>
          <c:tx>
            <c:strRef>
              <c:f>'Soybean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Cash Rent'!$B$47:$F$47</c:f>
              <c:numCache>
                <c:formatCode>"$"#,##0.00</c:formatCode>
                <c:ptCount val="5"/>
                <c:pt idx="0">
                  <c:v>7.7587692307692304</c:v>
                </c:pt>
                <c:pt idx="1">
                  <c:v>7.7126153846153844</c:v>
                </c:pt>
                <c:pt idx="2">
                  <c:v>8.0153846153846153</c:v>
                </c:pt>
                <c:pt idx="3">
                  <c:v>7.1692307692307695</c:v>
                </c:pt>
                <c:pt idx="4">
                  <c:v>5.7692307692307692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910-47F8-AE39-C04F140BA8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2048"/>
        <c:axId val="972409592"/>
      </c:lineChart>
      <c:catAx>
        <c:axId val="68035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0256"/>
        <c:crosses val="autoZero"/>
        <c:auto val="1"/>
        <c:lblAlgn val="ctr"/>
        <c:lblOffset val="100"/>
        <c:noMultiLvlLbl val="0"/>
      </c:catAx>
      <c:valAx>
        <c:axId val="6803502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54848"/>
        <c:crosses val="autoZero"/>
        <c:crossBetween val="between"/>
      </c:valAx>
      <c:valAx>
        <c:axId val="97240959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2048"/>
        <c:crosses val="max"/>
        <c:crossBetween val="between"/>
      </c:valAx>
      <c:catAx>
        <c:axId val="972402048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97240959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Historical Soybean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Rent'!$B$16:$B$31</c:f>
              <c:numCache>
                <c:formatCode>"$"#,##0.00</c:formatCode>
                <c:ptCount val="16"/>
                <c:pt idx="0">
                  <c:v>73</c:v>
                </c:pt>
                <c:pt idx="1">
                  <c:v>40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48</c:v>
                </c:pt>
                <c:pt idx="6">
                  <c:v>23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14.32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86-4490-B0F1-6DC747D59C92}"/>
            </c:ext>
          </c:extLst>
        </c:ser>
        <c:ser>
          <c:idx val="1"/>
          <c:order val="1"/>
          <c:tx>
            <c:strRef>
              <c:f>'Soybean - Share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Rent'!$C$16:$C$31</c:f>
              <c:numCache>
                <c:formatCode>"$"#,##0.00</c:formatCode>
                <c:ptCount val="16"/>
                <c:pt idx="0">
                  <c:v>73</c:v>
                </c:pt>
                <c:pt idx="1">
                  <c:v>45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41</c:v>
                </c:pt>
                <c:pt idx="6">
                  <c:v>22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14.32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86-4490-B0F1-6DC747D59C92}"/>
            </c:ext>
          </c:extLst>
        </c:ser>
        <c:ser>
          <c:idx val="2"/>
          <c:order val="2"/>
          <c:tx>
            <c:strRef>
              <c:f>'Soybean - Share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Rent'!$D$16:$D$31</c:f>
              <c:numCache>
                <c:formatCode>"$"#,##0.00</c:formatCode>
                <c:ptCount val="16"/>
                <c:pt idx="0">
                  <c:v>73</c:v>
                </c:pt>
                <c:pt idx="1">
                  <c:v>52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45</c:v>
                </c:pt>
                <c:pt idx="6">
                  <c:v>34</c:v>
                </c:pt>
                <c:pt idx="7">
                  <c:v>55</c:v>
                </c:pt>
                <c:pt idx="8">
                  <c:v>41</c:v>
                </c:pt>
                <c:pt idx="9">
                  <c:v>17</c:v>
                </c:pt>
                <c:pt idx="10">
                  <c:v>55</c:v>
                </c:pt>
                <c:pt idx="11">
                  <c:v>15</c:v>
                </c:pt>
                <c:pt idx="12">
                  <c:v>58</c:v>
                </c:pt>
                <c:pt idx="13">
                  <c:v>21</c:v>
                </c:pt>
                <c:pt idx="14">
                  <c:v>32</c:v>
                </c:pt>
                <c:pt idx="15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086-4490-B0F1-6DC747D59C92}"/>
            </c:ext>
          </c:extLst>
        </c:ser>
        <c:ser>
          <c:idx val="3"/>
          <c:order val="3"/>
          <c:tx>
            <c:strRef>
              <c:f>'Soybean - Share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Rent'!$E$16:$E$31</c:f>
              <c:numCache>
                <c:formatCode>"$"#,##0.00</c:formatCode>
                <c:ptCount val="16"/>
                <c:pt idx="0">
                  <c:v>48</c:v>
                </c:pt>
                <c:pt idx="1">
                  <c:v>37</c:v>
                </c:pt>
                <c:pt idx="2">
                  <c:v>11</c:v>
                </c:pt>
                <c:pt idx="3">
                  <c:v>0</c:v>
                </c:pt>
                <c:pt idx="4">
                  <c:v>0</c:v>
                </c:pt>
                <c:pt idx="5">
                  <c:v>33</c:v>
                </c:pt>
                <c:pt idx="6">
                  <c:v>29</c:v>
                </c:pt>
                <c:pt idx="7">
                  <c:v>64</c:v>
                </c:pt>
                <c:pt idx="8">
                  <c:v>45</c:v>
                </c:pt>
                <c:pt idx="9">
                  <c:v>17</c:v>
                </c:pt>
                <c:pt idx="10">
                  <c:v>45</c:v>
                </c:pt>
                <c:pt idx="11">
                  <c:v>13</c:v>
                </c:pt>
                <c:pt idx="12">
                  <c:v>70</c:v>
                </c:pt>
                <c:pt idx="13">
                  <c:v>19</c:v>
                </c:pt>
                <c:pt idx="14">
                  <c:v>29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086-4490-B0F1-6DC747D59C92}"/>
            </c:ext>
          </c:extLst>
        </c:ser>
        <c:ser>
          <c:idx val="4"/>
          <c:order val="4"/>
          <c:tx>
            <c:strRef>
              <c:f>'Soybean - Share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'Soybean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'Soybean - Share Rent'!$F$16:$F$31</c:f>
              <c:numCache>
                <c:formatCode>"$"#,##0.00</c:formatCode>
                <c:ptCount val="16"/>
                <c:pt idx="0">
                  <c:v>47</c:v>
                </c:pt>
                <c:pt idx="1">
                  <c:v>30</c:v>
                </c:pt>
                <c:pt idx="2">
                  <c:v>10</c:v>
                </c:pt>
                <c:pt idx="3">
                  <c:v>0</c:v>
                </c:pt>
                <c:pt idx="4">
                  <c:v>0</c:v>
                </c:pt>
                <c:pt idx="5">
                  <c:v>20</c:v>
                </c:pt>
                <c:pt idx="6">
                  <c:v>14</c:v>
                </c:pt>
                <c:pt idx="7">
                  <c:v>54</c:v>
                </c:pt>
                <c:pt idx="8">
                  <c:v>45</c:v>
                </c:pt>
                <c:pt idx="9">
                  <c:v>15</c:v>
                </c:pt>
                <c:pt idx="10">
                  <c:v>47</c:v>
                </c:pt>
                <c:pt idx="11">
                  <c:v>13</c:v>
                </c:pt>
                <c:pt idx="12">
                  <c:v>42</c:v>
                </c:pt>
                <c:pt idx="13">
                  <c:v>18</c:v>
                </c:pt>
                <c:pt idx="14">
                  <c:v>14</c:v>
                </c:pt>
                <c:pt idx="15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086-4490-B0F1-6DC747D59C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101280"/>
        <c:axId val="888106200"/>
      </c:barChart>
      <c:catAx>
        <c:axId val="8881012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6200"/>
        <c:crosses val="autoZero"/>
        <c:auto val="1"/>
        <c:lblAlgn val="ctr"/>
        <c:lblOffset val="100"/>
        <c:noMultiLvlLbl val="0"/>
      </c:catAx>
      <c:valAx>
        <c:axId val="888106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012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Share Rent'!$B$35:$F$35</c:f>
              <c:numCache>
                <c:formatCode>"$"#,##0.00</c:formatCode>
                <c:ptCount val="5"/>
                <c:pt idx="0">
                  <c:v>54.680000000000007</c:v>
                </c:pt>
                <c:pt idx="1">
                  <c:v>60.28000000000003</c:v>
                </c:pt>
                <c:pt idx="2">
                  <c:v>129</c:v>
                </c:pt>
                <c:pt idx="3">
                  <c:v>272.39999999999998</c:v>
                </c:pt>
                <c:pt idx="4">
                  <c:v>316.60000000000002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2389912"/>
        <c:axId val="972393520"/>
      </c:barChart>
      <c:lineChart>
        <c:grouping val="standard"/>
        <c:varyColors val="0"/>
        <c:ser>
          <c:idx val="1"/>
          <c:order val="1"/>
          <c:tx>
            <c:strRef>
              <c:f>'Soybean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'Soybean - Share Rent'!$B$37:$F$37</c:f>
              <c:numCache>
                <c:formatCode>0.00%</c:formatCode>
                <c:ptCount val="5"/>
                <c:pt idx="0">
                  <c:v>0.10842322335025383</c:v>
                </c:pt>
                <c:pt idx="1">
                  <c:v>0.12024255964254374</c:v>
                </c:pt>
                <c:pt idx="2">
                  <c:v>0.24760076775431861</c:v>
                </c:pt>
                <c:pt idx="3">
                  <c:v>0.58454935622317594</c:v>
                </c:pt>
                <c:pt idx="4">
                  <c:v>0.84426666666666672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ACA-4243-9B38-DB1E21B113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396144"/>
        <c:axId val="972394832"/>
      </c:lineChart>
      <c:catAx>
        <c:axId val="972389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3520"/>
        <c:crosses val="autoZero"/>
        <c:auto val="1"/>
        <c:lblAlgn val="ctr"/>
        <c:lblOffset val="100"/>
        <c:noMultiLvlLbl val="0"/>
      </c:catAx>
      <c:valAx>
        <c:axId val="972393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89912"/>
        <c:crosses val="autoZero"/>
        <c:crossBetween val="between"/>
      </c:valAx>
      <c:valAx>
        <c:axId val="97239483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96144"/>
        <c:crosses val="max"/>
        <c:crossBetween val="between"/>
      </c:valAx>
      <c:catAx>
        <c:axId val="972396144"/>
        <c:scaling>
          <c:orientation val="minMax"/>
        </c:scaling>
        <c:delete val="1"/>
        <c:axPos val="b"/>
        <c:majorTickMark val="none"/>
        <c:minorTickMark val="none"/>
        <c:tickLblPos val="nextTo"/>
        <c:crossAx val="97239483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'Soybean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'Soybean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Share Rent'!$B$44:$F$44</c:f>
              <c:numCache>
                <c:formatCode>0.0</c:formatCode>
                <c:ptCount val="5"/>
                <c:pt idx="0">
                  <c:v>46.91348837209302</c:v>
                </c:pt>
                <c:pt idx="1">
                  <c:v>46.418518518518518</c:v>
                </c:pt>
                <c:pt idx="2">
                  <c:v>41.68</c:v>
                </c:pt>
                <c:pt idx="3">
                  <c:v>32.816901408450704</c:v>
                </c:pt>
                <c:pt idx="4">
                  <c:v>28.195488721804509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365968"/>
        <c:axId val="972359080"/>
      </c:barChart>
      <c:lineChart>
        <c:grouping val="standard"/>
        <c:varyColors val="0"/>
        <c:ser>
          <c:idx val="1"/>
          <c:order val="1"/>
          <c:tx>
            <c:strRef>
              <c:f>'Soybean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'Soybean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'Soybean - Share Rent'!$B$47:$F$47</c:f>
              <c:numCache>
                <c:formatCode>"$"#,##0.00</c:formatCode>
                <c:ptCount val="5"/>
                <c:pt idx="0">
                  <c:v>7.7587692307692304</c:v>
                </c:pt>
                <c:pt idx="1">
                  <c:v>7.7126153846153844</c:v>
                </c:pt>
                <c:pt idx="2">
                  <c:v>8.0153846153846153</c:v>
                </c:pt>
                <c:pt idx="3">
                  <c:v>7.1692307692307695</c:v>
                </c:pt>
                <c:pt idx="4">
                  <c:v>5.7692307692307692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C38-4078-B0E4-3B026739D1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9612600"/>
        <c:axId val="679609648"/>
      </c:lineChart>
      <c:catAx>
        <c:axId val="972365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59080"/>
        <c:crosses val="autoZero"/>
        <c:auto val="1"/>
        <c:lblAlgn val="ctr"/>
        <c:lblOffset val="100"/>
        <c:noMultiLvlLbl val="0"/>
      </c:catAx>
      <c:valAx>
        <c:axId val="972359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365968"/>
        <c:crosses val="autoZero"/>
        <c:crossBetween val="between"/>
      </c:valAx>
      <c:valAx>
        <c:axId val="6796096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612600"/>
        <c:crosses val="max"/>
        <c:crossBetween val="between"/>
      </c:valAx>
      <c:catAx>
        <c:axId val="67961260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6796096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'Rice - Cash Rent'!$B$35:$F$35</c:f>
              <c:numCache>
                <c:formatCode>"$"#,##0.00</c:formatCode>
                <c:ptCount val="5"/>
                <c:pt idx="0">
                  <c:v>159.88</c:v>
                </c:pt>
                <c:pt idx="1">
                  <c:v>174.38</c:v>
                </c:pt>
                <c:pt idx="2">
                  <c:v>188</c:v>
                </c:pt>
                <c:pt idx="3">
                  <c:v>379</c:v>
                </c:pt>
                <c:pt idx="4">
                  <c:v>283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57512"/>
        <c:axId val="976862432"/>
      </c:barChart>
      <c:lineChart>
        <c:grouping val="standard"/>
        <c:varyColors val="0"/>
        <c:ser>
          <c:idx val="1"/>
          <c:order val="1"/>
          <c:tx>
            <c:strRef>
              <c:f>'Rice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Rent'!$B$37:$F$37</c:f>
              <c:numCache>
                <c:formatCode>0.00%</c:formatCode>
                <c:ptCount val="5"/>
                <c:pt idx="0">
                  <c:v>0.21675117269054525</c:v>
                </c:pt>
                <c:pt idx="1">
                  <c:v>0.23545137857470766</c:v>
                </c:pt>
                <c:pt idx="2">
                  <c:v>0.23499999999999999</c:v>
                </c:pt>
                <c:pt idx="3">
                  <c:v>0.56992481203007517</c:v>
                </c:pt>
                <c:pt idx="4">
                  <c:v>0.52022058823529416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26-4794-8BD8-50F9BF3E33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65712"/>
        <c:axId val="976861448"/>
      </c:lineChart>
      <c:catAx>
        <c:axId val="976857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2432"/>
        <c:crosses val="autoZero"/>
        <c:auto val="1"/>
        <c:lblAlgn val="ctr"/>
        <c:lblOffset val="100"/>
        <c:noMultiLvlLbl val="0"/>
      </c:catAx>
      <c:valAx>
        <c:axId val="976862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57512"/>
        <c:crosses val="autoZero"/>
        <c:crossBetween val="between"/>
      </c:valAx>
      <c:valAx>
        <c:axId val="9768614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65712"/>
        <c:crosses val="max"/>
        <c:crossBetween val="between"/>
      </c:valAx>
      <c:catAx>
        <c:axId val="97686571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614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'Rice - Cash Rent'!$B$44:$F$44</c:f>
              <c:numCache>
                <c:formatCode>0.0</c:formatCode>
                <c:ptCount val="5"/>
                <c:pt idx="0">
                  <c:v>51.762807017543857</c:v>
                </c:pt>
                <c:pt idx="1">
                  <c:v>51.077241379310344</c:v>
                </c:pt>
                <c:pt idx="2">
                  <c:v>50.314465408805027</c:v>
                </c:pt>
                <c:pt idx="3">
                  <c:v>39.820359281437128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72403360"/>
        <c:axId val="972403688"/>
      </c:barChart>
      <c:lineChart>
        <c:grouping val="standard"/>
        <c:varyColors val="0"/>
        <c:ser>
          <c:idx val="1"/>
          <c:order val="1"/>
          <c:tx>
            <c:strRef>
              <c:f>'Rice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Cash Rent'!$B$47:$F$47</c:f>
              <c:numCache>
                <c:formatCode>"$"#,##0.00</c:formatCode>
                <c:ptCount val="5"/>
                <c:pt idx="0">
                  <c:v>10.537428571428572</c:v>
                </c:pt>
                <c:pt idx="1">
                  <c:v>10.580285714285715</c:v>
                </c:pt>
                <c:pt idx="2">
                  <c:v>11.428571428571429</c:v>
                </c:pt>
                <c:pt idx="3">
                  <c:v>9.5</c:v>
                </c:pt>
                <c:pt idx="4">
                  <c:v>7.7714285714285714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E0-4FC9-B129-DAA0914A8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77534248"/>
        <c:axId val="677537200"/>
      </c:lineChart>
      <c:catAx>
        <c:axId val="9724033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688"/>
        <c:crosses val="autoZero"/>
        <c:auto val="1"/>
        <c:lblAlgn val="ctr"/>
        <c:lblOffset val="100"/>
        <c:noMultiLvlLbl val="0"/>
      </c:catAx>
      <c:valAx>
        <c:axId val="97240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3360"/>
        <c:crosses val="autoZero"/>
        <c:crossBetween val="between"/>
      </c:valAx>
      <c:valAx>
        <c:axId val="67753720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4248"/>
        <c:crosses val="max"/>
        <c:crossBetween val="between"/>
      </c:valAx>
      <c:catAx>
        <c:axId val="677534248"/>
        <c:scaling>
          <c:orientation val="minMax"/>
        </c:scaling>
        <c:delete val="1"/>
        <c:axPos val="b"/>
        <c:majorTickMark val="out"/>
        <c:minorTickMark val="none"/>
        <c:tickLblPos val="nextTo"/>
        <c:crossAx val="67753720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Historical Rice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Cash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141</c:v>
                </c:pt>
                <c:pt idx="2">
                  <c:v>12</c:v>
                </c:pt>
                <c:pt idx="3">
                  <c:v>70</c:v>
                </c:pt>
                <c:pt idx="4">
                  <c:v>85</c:v>
                </c:pt>
                <c:pt idx="5">
                  <c:v>39</c:v>
                </c:pt>
                <c:pt idx="6">
                  <c:v>27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D9-4A78-A0C4-071A746601EE}"/>
            </c:ext>
          </c:extLst>
        </c:ser>
        <c:ser>
          <c:idx val="1"/>
          <c:order val="1"/>
          <c:tx>
            <c:strRef>
              <c:f>'Rice - Cash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158</c:v>
                </c:pt>
                <c:pt idx="2">
                  <c:v>12</c:v>
                </c:pt>
                <c:pt idx="3">
                  <c:v>70</c:v>
                </c:pt>
                <c:pt idx="4">
                  <c:v>78</c:v>
                </c:pt>
                <c:pt idx="5">
                  <c:v>33</c:v>
                </c:pt>
                <c:pt idx="6">
                  <c:v>26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D9-4A78-A0C4-071A746601EE}"/>
            </c:ext>
          </c:extLst>
        </c:ser>
        <c:ser>
          <c:idx val="2"/>
          <c:order val="2"/>
          <c:tx>
            <c:strRef>
              <c:f>'Rice - Cash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181</c:v>
                </c:pt>
                <c:pt idx="2">
                  <c:v>12</c:v>
                </c:pt>
                <c:pt idx="3">
                  <c:v>70</c:v>
                </c:pt>
                <c:pt idx="4">
                  <c:v>101</c:v>
                </c:pt>
                <c:pt idx="5">
                  <c:v>36</c:v>
                </c:pt>
                <c:pt idx="6">
                  <c:v>40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D9-4A78-A0C4-071A746601EE}"/>
            </c:ext>
          </c:extLst>
        </c:ser>
        <c:ser>
          <c:idx val="3"/>
          <c:order val="3"/>
          <c:tx>
            <c:strRef>
              <c:f>'Rice - Cash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129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87</c:v>
                </c:pt>
                <c:pt idx="13">
                  <c:v>27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D9-4A78-A0C4-071A746601EE}"/>
            </c:ext>
          </c:extLst>
        </c:ser>
        <c:ser>
          <c:idx val="4"/>
          <c:order val="4"/>
          <c:tx>
            <c:strRef>
              <c:f>'Rice - Cash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Cash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85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D9-4A78-A0C4-071A746601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9413216"/>
        <c:axId val="1054713808"/>
      </c:barChart>
      <c:catAx>
        <c:axId val="43941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4713808"/>
        <c:crosses val="autoZero"/>
        <c:auto val="1"/>
        <c:lblAlgn val="ctr"/>
        <c:lblOffset val="100"/>
        <c:noMultiLvlLbl val="0"/>
      </c:catAx>
      <c:valAx>
        <c:axId val="1054713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9413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Rice Variable Production Costs/ac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Rent'!$B$16:$B$31</c:f>
              <c:numCache>
                <c:formatCode>"$"#,##0.00</c:formatCode>
                <c:ptCount val="16"/>
                <c:pt idx="0">
                  <c:v>70</c:v>
                </c:pt>
                <c:pt idx="1">
                  <c:v>141</c:v>
                </c:pt>
                <c:pt idx="2">
                  <c:v>12</c:v>
                </c:pt>
                <c:pt idx="3">
                  <c:v>70</c:v>
                </c:pt>
                <c:pt idx="4">
                  <c:v>85</c:v>
                </c:pt>
                <c:pt idx="5">
                  <c:v>39</c:v>
                </c:pt>
                <c:pt idx="6">
                  <c:v>27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3B-4793-B70E-92133793DCB9}"/>
            </c:ext>
          </c:extLst>
        </c:ser>
        <c:ser>
          <c:idx val="1"/>
          <c:order val="1"/>
          <c:tx>
            <c:strRef>
              <c:f>'Rice - Share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Rent'!$C$16:$C$31</c:f>
              <c:numCache>
                <c:formatCode>"$"#,##0.00</c:formatCode>
                <c:ptCount val="16"/>
                <c:pt idx="0">
                  <c:v>70</c:v>
                </c:pt>
                <c:pt idx="1">
                  <c:v>158</c:v>
                </c:pt>
                <c:pt idx="2">
                  <c:v>12</c:v>
                </c:pt>
                <c:pt idx="3">
                  <c:v>70</c:v>
                </c:pt>
                <c:pt idx="4">
                  <c:v>78</c:v>
                </c:pt>
                <c:pt idx="5">
                  <c:v>33</c:v>
                </c:pt>
                <c:pt idx="6">
                  <c:v>26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24.62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3B-4793-B70E-92133793DCB9}"/>
            </c:ext>
          </c:extLst>
        </c:ser>
        <c:ser>
          <c:idx val="2"/>
          <c:order val="2"/>
          <c:tx>
            <c:strRef>
              <c:f>'Rice - Share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Rent'!$D$16:$D$31</c:f>
              <c:numCache>
                <c:formatCode>"$"#,##0.00</c:formatCode>
                <c:ptCount val="16"/>
                <c:pt idx="0">
                  <c:v>70</c:v>
                </c:pt>
                <c:pt idx="1">
                  <c:v>181</c:v>
                </c:pt>
                <c:pt idx="2">
                  <c:v>12</c:v>
                </c:pt>
                <c:pt idx="3">
                  <c:v>70</c:v>
                </c:pt>
                <c:pt idx="4">
                  <c:v>101</c:v>
                </c:pt>
                <c:pt idx="5">
                  <c:v>36</c:v>
                </c:pt>
                <c:pt idx="6">
                  <c:v>40</c:v>
                </c:pt>
                <c:pt idx="7">
                  <c:v>67</c:v>
                </c:pt>
                <c:pt idx="8">
                  <c:v>41</c:v>
                </c:pt>
                <c:pt idx="9">
                  <c:v>21</c:v>
                </c:pt>
                <c:pt idx="10">
                  <c:v>6</c:v>
                </c:pt>
                <c:pt idx="11">
                  <c:v>18</c:v>
                </c:pt>
                <c:pt idx="12">
                  <c:v>86</c:v>
                </c:pt>
                <c:pt idx="13">
                  <c:v>29</c:v>
                </c:pt>
                <c:pt idx="14">
                  <c:v>1</c:v>
                </c:pt>
                <c:pt idx="15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3B-4793-B70E-92133793DCB9}"/>
            </c:ext>
          </c:extLst>
        </c:ser>
        <c:ser>
          <c:idx val="3"/>
          <c:order val="3"/>
          <c:tx>
            <c:strRef>
              <c:f>'Rice - Share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Rent'!$E$16:$E$31</c:f>
              <c:numCache>
                <c:formatCode>"$"#,##0.00</c:formatCode>
                <c:ptCount val="16"/>
                <c:pt idx="0">
                  <c:v>70</c:v>
                </c:pt>
                <c:pt idx="1">
                  <c:v>129</c:v>
                </c:pt>
                <c:pt idx="2">
                  <c:v>12</c:v>
                </c:pt>
                <c:pt idx="3">
                  <c:v>70</c:v>
                </c:pt>
                <c:pt idx="4">
                  <c:v>99</c:v>
                </c:pt>
                <c:pt idx="5">
                  <c:v>26</c:v>
                </c:pt>
                <c:pt idx="6">
                  <c:v>35</c:v>
                </c:pt>
                <c:pt idx="7">
                  <c:v>27</c:v>
                </c:pt>
                <c:pt idx="8">
                  <c:v>30</c:v>
                </c:pt>
                <c:pt idx="9">
                  <c:v>21</c:v>
                </c:pt>
                <c:pt idx="10">
                  <c:v>6</c:v>
                </c:pt>
                <c:pt idx="11">
                  <c:v>16</c:v>
                </c:pt>
                <c:pt idx="12">
                  <c:v>87</c:v>
                </c:pt>
                <c:pt idx="13">
                  <c:v>27</c:v>
                </c:pt>
                <c:pt idx="14">
                  <c:v>1</c:v>
                </c:pt>
                <c:pt idx="15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3B-4793-B70E-92133793DCB9}"/>
            </c:ext>
          </c:extLst>
        </c:ser>
        <c:ser>
          <c:idx val="4"/>
          <c:order val="4"/>
          <c:tx>
            <c:strRef>
              <c:f>'Rice - Share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'Rice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'Rice - Share Rent'!$F$16:$F$31</c:f>
              <c:numCache>
                <c:formatCode>"$"#,##0.00</c:formatCode>
                <c:ptCount val="16"/>
                <c:pt idx="0">
                  <c:v>70</c:v>
                </c:pt>
                <c:pt idx="1">
                  <c:v>89</c:v>
                </c:pt>
                <c:pt idx="2">
                  <c:v>10</c:v>
                </c:pt>
                <c:pt idx="3">
                  <c:v>70</c:v>
                </c:pt>
                <c:pt idx="4">
                  <c:v>49</c:v>
                </c:pt>
                <c:pt idx="5">
                  <c:v>16</c:v>
                </c:pt>
                <c:pt idx="6">
                  <c:v>17</c:v>
                </c:pt>
                <c:pt idx="7">
                  <c:v>9</c:v>
                </c:pt>
                <c:pt idx="8">
                  <c:v>48</c:v>
                </c:pt>
                <c:pt idx="9">
                  <c:v>21</c:v>
                </c:pt>
                <c:pt idx="10">
                  <c:v>4</c:v>
                </c:pt>
                <c:pt idx="11">
                  <c:v>18</c:v>
                </c:pt>
                <c:pt idx="12">
                  <c:v>85</c:v>
                </c:pt>
                <c:pt idx="13">
                  <c:v>29</c:v>
                </c:pt>
                <c:pt idx="14">
                  <c:v>1</c:v>
                </c:pt>
                <c:pt idx="15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3B-4793-B70E-92133793DC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7592"/>
        <c:axId val="955320544"/>
      </c:barChart>
      <c:catAx>
        <c:axId val="955317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20544"/>
        <c:crosses val="autoZero"/>
        <c:auto val="1"/>
        <c:lblAlgn val="ctr"/>
        <c:lblOffset val="100"/>
        <c:noMultiLvlLbl val="0"/>
      </c:catAx>
      <c:valAx>
        <c:axId val="95532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7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</a:t>
            </a:r>
            <a:r>
              <a:rPr lang="en-US" baseline="0"/>
              <a:t> and ROI Analysis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'Rice - Share Rent'!$B$35:$F$35</c:f>
              <c:numCache>
                <c:formatCode>"$"#,##0.00</c:formatCode>
                <c:ptCount val="5"/>
                <c:pt idx="0">
                  <c:v>60.379999999999995</c:v>
                </c:pt>
                <c:pt idx="1">
                  <c:v>71.38</c:v>
                </c:pt>
                <c:pt idx="2">
                  <c:v>90.399999999999977</c:v>
                </c:pt>
                <c:pt idx="3">
                  <c:v>270.19999999999993</c:v>
                </c:pt>
                <c:pt idx="4">
                  <c:v>217.60000000000002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82765848"/>
        <c:axId val="982762896"/>
      </c:barChart>
      <c:lineChart>
        <c:grouping val="standard"/>
        <c:varyColors val="0"/>
        <c:ser>
          <c:idx val="1"/>
          <c:order val="1"/>
          <c:tx>
            <c:strRef>
              <c:f>'Rice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Rent'!$B$37:$F$37</c:f>
              <c:numCache>
                <c:formatCode>0.00%</c:formatCode>
                <c:ptCount val="5"/>
                <c:pt idx="0">
                  <c:v>8.1857867194490383E-2</c:v>
                </c:pt>
                <c:pt idx="1">
                  <c:v>9.637870972968593E-2</c:v>
                </c:pt>
                <c:pt idx="2">
                  <c:v>0.11299999999999998</c:v>
                </c:pt>
                <c:pt idx="3">
                  <c:v>0.40631578947368413</c:v>
                </c:pt>
                <c:pt idx="4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17-478E-A22D-685439041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2763552"/>
        <c:axId val="982767160"/>
      </c:lineChart>
      <c:catAx>
        <c:axId val="982765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2896"/>
        <c:crosses val="autoZero"/>
        <c:auto val="1"/>
        <c:lblAlgn val="ctr"/>
        <c:lblOffset val="100"/>
        <c:noMultiLvlLbl val="0"/>
      </c:catAx>
      <c:valAx>
        <c:axId val="98276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5848"/>
        <c:crosses val="autoZero"/>
        <c:crossBetween val="between"/>
      </c:valAx>
      <c:valAx>
        <c:axId val="98276716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2763552"/>
        <c:crosses val="max"/>
        <c:crossBetween val="between"/>
      </c:valAx>
      <c:catAx>
        <c:axId val="982763552"/>
        <c:scaling>
          <c:orientation val="minMax"/>
        </c:scaling>
        <c:delete val="1"/>
        <c:axPos val="b"/>
        <c:majorTickMark val="none"/>
        <c:minorTickMark val="none"/>
        <c:tickLblPos val="nextTo"/>
        <c:crossAx val="9827671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'Rice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'Rice - Share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'Rice - Share Rent'!$B$44:$F$44</c:f>
              <c:numCache>
                <c:formatCode>0.0</c:formatCode>
                <c:ptCount val="5"/>
                <c:pt idx="0">
                  <c:v>51.762807017543857</c:v>
                </c:pt>
                <c:pt idx="1">
                  <c:v>51.077241379310344</c:v>
                </c:pt>
                <c:pt idx="2">
                  <c:v>50.314465408805027</c:v>
                </c:pt>
                <c:pt idx="3">
                  <c:v>39.820359281437128</c:v>
                </c:pt>
                <c:pt idx="4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955330712"/>
        <c:axId val="955330056"/>
      </c:barChart>
      <c:lineChart>
        <c:grouping val="standard"/>
        <c:varyColors val="0"/>
        <c:ser>
          <c:idx val="1"/>
          <c:order val="1"/>
          <c:tx>
            <c:strRef>
              <c:f>'Rice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'Rice - Share Rent'!$B$47:$F$47</c:f>
              <c:numCache>
                <c:formatCode>"$"#,##0.00</c:formatCode>
                <c:ptCount val="5"/>
                <c:pt idx="0">
                  <c:v>10.537428571428572</c:v>
                </c:pt>
                <c:pt idx="1">
                  <c:v>10.580285714285715</c:v>
                </c:pt>
                <c:pt idx="2">
                  <c:v>11.428571428571429</c:v>
                </c:pt>
                <c:pt idx="3">
                  <c:v>9.5</c:v>
                </c:pt>
                <c:pt idx="4">
                  <c:v>7.7714285714285714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F4-45A7-A31B-FF258D8B7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408608"/>
        <c:axId val="972406640"/>
      </c:lineChart>
      <c:catAx>
        <c:axId val="955330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056"/>
        <c:crosses val="autoZero"/>
        <c:auto val="1"/>
        <c:lblAlgn val="ctr"/>
        <c:lblOffset val="100"/>
        <c:noMultiLvlLbl val="0"/>
      </c:catAx>
      <c:valAx>
        <c:axId val="955330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30712"/>
        <c:crosses val="autoZero"/>
        <c:crossBetween val="between"/>
      </c:valAx>
      <c:valAx>
        <c:axId val="9724066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2408608"/>
        <c:crosses val="max"/>
        <c:crossBetween val="between"/>
      </c:valAx>
      <c:catAx>
        <c:axId val="972408608"/>
        <c:scaling>
          <c:orientation val="minMax"/>
        </c:scaling>
        <c:delete val="1"/>
        <c:axPos val="b"/>
        <c:majorTickMark val="out"/>
        <c:minorTickMark val="none"/>
        <c:tickLblPos val="nextTo"/>
        <c:crossAx val="9724066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 Variable Production</a:t>
            </a:r>
            <a:r>
              <a:rPr lang="en-US" sz="1800" baseline="0"/>
              <a:t>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15</c:v>
                </c:pt>
                <c:pt idx="2">
                  <c:v>12</c:v>
                </c:pt>
                <c:pt idx="3">
                  <c:v>0</c:v>
                </c:pt>
                <c:pt idx="4">
                  <c:v>72</c:v>
                </c:pt>
                <c:pt idx="5">
                  <c:v>38</c:v>
                </c:pt>
                <c:pt idx="6">
                  <c:v>18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0F8-4390-9905-3CBF01CD1626}"/>
            </c:ext>
          </c:extLst>
        </c:ser>
        <c:ser>
          <c:idx val="1"/>
          <c:order val="1"/>
          <c:tx>
            <c:strRef>
              <c:f>'Grain Sorghum - Cash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65</c:v>
                </c:pt>
                <c:pt idx="5">
                  <c:v>30</c:v>
                </c:pt>
                <c:pt idx="6">
                  <c:v>17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0F8-4390-9905-3CBF01CD1626}"/>
            </c:ext>
          </c:extLst>
        </c:ser>
        <c:ser>
          <c:idx val="2"/>
          <c:order val="2"/>
          <c:tx>
            <c:strRef>
              <c:f>'Grain Sorghum - Cash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86</c:v>
                </c:pt>
                <c:pt idx="5">
                  <c:v>36</c:v>
                </c:pt>
                <c:pt idx="6">
                  <c:v>27</c:v>
                </c:pt>
                <c:pt idx="7">
                  <c:v>41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0F8-4390-9905-3CBF01CD1626}"/>
            </c:ext>
          </c:extLst>
        </c:ser>
        <c:ser>
          <c:idx val="3"/>
          <c:order val="3"/>
          <c:tx>
            <c:strRef>
              <c:f>'Grain Sorghum - Cash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0F8-4390-9905-3CBF01CD1626}"/>
            </c:ext>
          </c:extLst>
        </c:ser>
        <c:ser>
          <c:idx val="4"/>
          <c:order val="4"/>
          <c:tx>
            <c:strRef>
              <c:f>'Grain Sorghum - Cash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Cash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Cash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0F8-4390-9905-3CBF01CD16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80366328"/>
        <c:axId val="680360096"/>
      </c:barChart>
      <c:catAx>
        <c:axId val="680366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0096"/>
        <c:crosses val="autoZero"/>
        <c:auto val="1"/>
        <c:lblAlgn val="ctr"/>
        <c:lblOffset val="100"/>
        <c:noMultiLvlLbl val="0"/>
      </c:catAx>
      <c:valAx>
        <c:axId val="680360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803663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Rent'!$B$15:$F$15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'Grain Sorghum - Cash Rent'!$B$35:$F$35</c:f>
              <c:numCache>
                <c:formatCode>"$"#,##0.00</c:formatCode>
                <c:ptCount val="5"/>
                <c:pt idx="0">
                  <c:v>-73.999999999999943</c:v>
                </c:pt>
                <c:pt idx="1">
                  <c:v>-53</c:v>
                </c:pt>
                <c:pt idx="2">
                  <c:v>-98.999999999999943</c:v>
                </c:pt>
                <c:pt idx="3">
                  <c:v>91.200000000000045</c:v>
                </c:pt>
                <c:pt idx="4">
                  <c:v>143.60000000000002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3971472"/>
        <c:axId val="883978032"/>
      </c:barChart>
      <c:lineChart>
        <c:grouping val="standard"/>
        <c:varyColors val="0"/>
        <c:ser>
          <c:idx val="1"/>
          <c:order val="1"/>
          <c:tx>
            <c:strRef>
              <c:f>'Grain Sorghum - Cash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Rent'!$B$37:$F$37</c:f>
              <c:numCache>
                <c:formatCode>0.00%</c:formatCode>
                <c:ptCount val="5"/>
                <c:pt idx="0">
                  <c:v>-0.19999999999999984</c:v>
                </c:pt>
                <c:pt idx="1">
                  <c:v>-0.14804469273743018</c:v>
                </c:pt>
                <c:pt idx="2">
                  <c:v>-0.23855421686746975</c:v>
                </c:pt>
                <c:pt idx="3">
                  <c:v>0.25474860335195543</c:v>
                </c:pt>
                <c:pt idx="4">
                  <c:v>0.53984962406015047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2EC-4959-B27E-FC8207CF0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3975080"/>
        <c:axId val="883977376"/>
      </c:lineChart>
      <c:catAx>
        <c:axId val="88397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8032"/>
        <c:crosses val="autoZero"/>
        <c:auto val="1"/>
        <c:lblAlgn val="ctr"/>
        <c:lblOffset val="100"/>
        <c:noMultiLvlLbl val="0"/>
      </c:catAx>
      <c:valAx>
        <c:axId val="883978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 (GRW NRAVC)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1472"/>
        <c:crosses val="autoZero"/>
        <c:crossBetween val="between"/>
      </c:valAx>
      <c:valAx>
        <c:axId val="88397737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080"/>
        <c:crosses val="max"/>
        <c:crossBetween val="between"/>
      </c:valAx>
      <c:catAx>
        <c:axId val="883975080"/>
        <c:scaling>
          <c:orientation val="minMax"/>
        </c:scaling>
        <c:delete val="1"/>
        <c:axPos val="b"/>
        <c:majorTickMark val="none"/>
        <c:minorTickMark val="none"/>
        <c:tickLblPos val="nextTo"/>
        <c:crossAx val="88397737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Cash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Cash Rent'!$B$2:$F$2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'Grain Sorghum - Cash Rent'!$B$44:$F$44</c:f>
              <c:numCache>
                <c:formatCode>0.0</c:formatCode>
                <c:ptCount val="5"/>
                <c:pt idx="0">
                  <c:v>84.090909090909079</c:v>
                </c:pt>
                <c:pt idx="1">
                  <c:v>79.555555555555557</c:v>
                </c:pt>
                <c:pt idx="2">
                  <c:v>84.693877551020407</c:v>
                </c:pt>
                <c:pt idx="3">
                  <c:v>56.112852664576806</c:v>
                </c:pt>
                <c:pt idx="4">
                  <c:v>44.781144781144775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677538184"/>
        <c:axId val="677538840"/>
      </c:barChart>
      <c:lineChart>
        <c:grouping val="standard"/>
        <c:varyColors val="0"/>
        <c:ser>
          <c:idx val="1"/>
          <c:order val="1"/>
          <c:tx>
            <c:strRef>
              <c:f>'Grain Sorghum - Cash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Cash Rent'!$B$47:$F$47</c:f>
              <c:numCache>
                <c:formatCode>"$"#,##0.00</c:formatCode>
                <c:ptCount val="5"/>
                <c:pt idx="0">
                  <c:v>4.1111111111111107</c:v>
                </c:pt>
                <c:pt idx="1">
                  <c:v>3.9777777777777779</c:v>
                </c:pt>
                <c:pt idx="2">
                  <c:v>4.6111111111111107</c:v>
                </c:pt>
                <c:pt idx="3">
                  <c:v>3.9777777777777779</c:v>
                </c:pt>
                <c:pt idx="4">
                  <c:v>2.9555555555555557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FF8-470E-8791-2286E4576B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8110136"/>
        <c:axId val="888106528"/>
      </c:lineChart>
      <c:catAx>
        <c:axId val="6775381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840"/>
        <c:crosses val="autoZero"/>
        <c:auto val="1"/>
        <c:lblAlgn val="ctr"/>
        <c:lblOffset val="100"/>
        <c:noMultiLvlLbl val="0"/>
      </c:catAx>
      <c:valAx>
        <c:axId val="6775388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7538184"/>
        <c:crosses val="autoZero"/>
        <c:crossBetween val="between"/>
      </c:valAx>
      <c:valAx>
        <c:axId val="88810652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8110136"/>
        <c:crosses val="max"/>
        <c:crossBetween val="between"/>
      </c:valAx>
      <c:catAx>
        <c:axId val="888110136"/>
        <c:scaling>
          <c:orientation val="minMax"/>
        </c:scaling>
        <c:delete val="1"/>
        <c:axPos val="b"/>
        <c:majorTickMark val="out"/>
        <c:minorTickMark val="none"/>
        <c:tickLblPos val="nextTo"/>
        <c:crossAx val="88810652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/>
              <a:t>Historical Grain Sorghum</a:t>
            </a:r>
            <a:r>
              <a:rPr lang="en-US" sz="1800" baseline="0"/>
              <a:t> Variable Production Costs/ac</a:t>
            </a:r>
            <a:endParaRPr lang="en-US" sz="18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Rent'!$B$15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Rent'!$B$16:$B$31</c:f>
              <c:numCache>
                <c:formatCode>"$"#,##0.00</c:formatCode>
                <c:ptCount val="16"/>
                <c:pt idx="0">
                  <c:v>33</c:v>
                </c:pt>
                <c:pt idx="1">
                  <c:v>15</c:v>
                </c:pt>
                <c:pt idx="2">
                  <c:v>12</c:v>
                </c:pt>
                <c:pt idx="3">
                  <c:v>0</c:v>
                </c:pt>
                <c:pt idx="4">
                  <c:v>72</c:v>
                </c:pt>
                <c:pt idx="5">
                  <c:v>38</c:v>
                </c:pt>
                <c:pt idx="6">
                  <c:v>18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E9-4B76-B630-8E36DCBFC6F7}"/>
            </c:ext>
          </c:extLst>
        </c:ser>
        <c:ser>
          <c:idx val="1"/>
          <c:order val="1"/>
          <c:tx>
            <c:strRef>
              <c:f>'Grain Sorghum - Share Rent'!$C$15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Rent'!$C$16:$C$31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65</c:v>
                </c:pt>
                <c:pt idx="5">
                  <c:v>30</c:v>
                </c:pt>
                <c:pt idx="6">
                  <c:v>17</c:v>
                </c:pt>
                <c:pt idx="7">
                  <c:v>19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6E9-4B76-B630-8E36DCBFC6F7}"/>
            </c:ext>
          </c:extLst>
        </c:ser>
        <c:ser>
          <c:idx val="2"/>
          <c:order val="2"/>
          <c:tx>
            <c:strRef>
              <c:f>'Grain Sorghum - Share Rent'!$D$15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Rent'!$D$16:$D$31</c:f>
              <c:numCache>
                <c:formatCode>"$"#,##0.00</c:formatCode>
                <c:ptCount val="16"/>
                <c:pt idx="0">
                  <c:v>33</c:v>
                </c:pt>
                <c:pt idx="1">
                  <c:v>19</c:v>
                </c:pt>
                <c:pt idx="2">
                  <c:v>12</c:v>
                </c:pt>
                <c:pt idx="3">
                  <c:v>0</c:v>
                </c:pt>
                <c:pt idx="4">
                  <c:v>86</c:v>
                </c:pt>
                <c:pt idx="5">
                  <c:v>36</c:v>
                </c:pt>
                <c:pt idx="6">
                  <c:v>27</c:v>
                </c:pt>
                <c:pt idx="7">
                  <c:v>41</c:v>
                </c:pt>
                <c:pt idx="8">
                  <c:v>45</c:v>
                </c:pt>
                <c:pt idx="9">
                  <c:v>25</c:v>
                </c:pt>
                <c:pt idx="10">
                  <c:v>40</c:v>
                </c:pt>
                <c:pt idx="11">
                  <c:v>9</c:v>
                </c:pt>
                <c:pt idx="12">
                  <c:v>15</c:v>
                </c:pt>
                <c:pt idx="13">
                  <c:v>13</c:v>
                </c:pt>
                <c:pt idx="14">
                  <c:v>0</c:v>
                </c:pt>
                <c:pt idx="15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6E9-4B76-B630-8E36DCBFC6F7}"/>
            </c:ext>
          </c:extLst>
        </c:ser>
        <c:ser>
          <c:idx val="3"/>
          <c:order val="3"/>
          <c:tx>
            <c:strRef>
              <c:f>'Grain Sorghum - Share Rent'!$E$15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Rent'!$E$16:$E$31</c:f>
              <c:numCache>
                <c:formatCode>"$"#,##0.00</c:formatCode>
                <c:ptCount val="16"/>
                <c:pt idx="0">
                  <c:v>33</c:v>
                </c:pt>
                <c:pt idx="1">
                  <c:v>13</c:v>
                </c:pt>
                <c:pt idx="2">
                  <c:v>12</c:v>
                </c:pt>
                <c:pt idx="3">
                  <c:v>0</c:v>
                </c:pt>
                <c:pt idx="4">
                  <c:v>84</c:v>
                </c:pt>
                <c:pt idx="5">
                  <c:v>26</c:v>
                </c:pt>
                <c:pt idx="6">
                  <c:v>23</c:v>
                </c:pt>
                <c:pt idx="7">
                  <c:v>17</c:v>
                </c:pt>
                <c:pt idx="8">
                  <c:v>38</c:v>
                </c:pt>
                <c:pt idx="9">
                  <c:v>25</c:v>
                </c:pt>
                <c:pt idx="10">
                  <c:v>39</c:v>
                </c:pt>
                <c:pt idx="11">
                  <c:v>7</c:v>
                </c:pt>
                <c:pt idx="12">
                  <c:v>23</c:v>
                </c:pt>
                <c:pt idx="13">
                  <c:v>11</c:v>
                </c:pt>
                <c:pt idx="14">
                  <c:v>0</c:v>
                </c:pt>
                <c:pt idx="15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6E9-4B76-B630-8E36DCBFC6F7}"/>
            </c:ext>
          </c:extLst>
        </c:ser>
        <c:ser>
          <c:idx val="4"/>
          <c:order val="4"/>
          <c:tx>
            <c:strRef>
              <c:f>'Grain Sorghum - Share Rent'!$F$15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'Grain Sorghum - Share Rent'!$A$16:$A$31</c:f>
              <c:strCache>
                <c:ptCount val="16"/>
                <c:pt idx="0">
                  <c:v>Custom Operations</c:v>
                </c:pt>
                <c:pt idx="1">
                  <c:v>Diesel Fuel</c:v>
                </c:pt>
                <c:pt idx="2">
                  <c:v>Digital Ag Services</c:v>
                </c:pt>
                <c:pt idx="3">
                  <c:v>Drying</c:v>
                </c:pt>
                <c:pt idx="4">
                  <c:v>Fertilizer - N</c:v>
                </c:pt>
                <c:pt idx="5">
                  <c:v>Fertilizer - P</c:v>
                </c:pt>
                <c:pt idx="6">
                  <c:v>Fertilizer - K</c:v>
                </c:pt>
                <c:pt idx="7">
                  <c:v>Fungicides</c:v>
                </c:pt>
                <c:pt idx="8">
                  <c:v>Herbicides</c:v>
                </c:pt>
                <c:pt idx="9">
                  <c:v>Hauling</c:v>
                </c:pt>
                <c:pt idx="10">
                  <c:v>Insecticides</c:v>
                </c:pt>
                <c:pt idx="11">
                  <c:v>Labor</c:v>
                </c:pt>
                <c:pt idx="12">
                  <c:v>Seed</c:v>
                </c:pt>
                <c:pt idx="13">
                  <c:v>Repair</c:v>
                </c:pt>
                <c:pt idx="14">
                  <c:v>Misc.</c:v>
                </c:pt>
                <c:pt idx="15">
                  <c:v>Interest on Capital</c:v>
                </c:pt>
              </c:strCache>
            </c:strRef>
          </c:cat>
          <c:val>
            <c:numRef>
              <c:f>'Grain Sorghum - Share Rent'!$F$16:$F$31</c:f>
              <c:numCache>
                <c:formatCode>"$"#,##0.00</c:formatCode>
                <c:ptCount val="16"/>
                <c:pt idx="0">
                  <c:v>33</c:v>
                </c:pt>
                <c:pt idx="1">
                  <c:v>8</c:v>
                </c:pt>
                <c:pt idx="2">
                  <c:v>10</c:v>
                </c:pt>
                <c:pt idx="3">
                  <c:v>0</c:v>
                </c:pt>
                <c:pt idx="4">
                  <c:v>42</c:v>
                </c:pt>
                <c:pt idx="5">
                  <c:v>16</c:v>
                </c:pt>
                <c:pt idx="6">
                  <c:v>11</c:v>
                </c:pt>
                <c:pt idx="7">
                  <c:v>7</c:v>
                </c:pt>
                <c:pt idx="8">
                  <c:v>35</c:v>
                </c:pt>
                <c:pt idx="9">
                  <c:v>25</c:v>
                </c:pt>
                <c:pt idx="10">
                  <c:v>40</c:v>
                </c:pt>
                <c:pt idx="11">
                  <c:v>7</c:v>
                </c:pt>
                <c:pt idx="12">
                  <c:v>16</c:v>
                </c:pt>
                <c:pt idx="13">
                  <c:v>11</c:v>
                </c:pt>
                <c:pt idx="14">
                  <c:v>0</c:v>
                </c:pt>
                <c:pt idx="15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6E9-4B76-B630-8E36DCBFC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55310048"/>
        <c:axId val="955306440"/>
      </c:barChart>
      <c:catAx>
        <c:axId val="95531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06440"/>
        <c:crosses val="autoZero"/>
        <c:auto val="1"/>
        <c:lblAlgn val="ctr"/>
        <c:lblOffset val="100"/>
        <c:noMultiLvlLbl val="0"/>
      </c:catAx>
      <c:valAx>
        <c:axId val="9553064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531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 and ROI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Rent'!$A$35</c:f>
              <c:strCache>
                <c:ptCount val="1"/>
                <c:pt idx="0">
                  <c:v>NRAVC to Grower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'Grain Sorghum - Share Rent'!$B$35:$F$35</c:f>
              <c:numCache>
                <c:formatCode>"$"#,##0.00</c:formatCode>
                <c:ptCount val="5"/>
                <c:pt idx="0">
                  <c:v>-53.199999999999989</c:v>
                </c:pt>
                <c:pt idx="1">
                  <c:v>-34</c:v>
                </c:pt>
                <c:pt idx="2">
                  <c:v>-62.199999999999989</c:v>
                </c:pt>
                <c:pt idx="3">
                  <c:v>101.36000000000001</c:v>
                </c:pt>
                <c:pt idx="4">
                  <c:v>161.68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6890312"/>
        <c:axId val="976892280"/>
      </c:barChart>
      <c:lineChart>
        <c:grouping val="standard"/>
        <c:varyColors val="0"/>
        <c:ser>
          <c:idx val="1"/>
          <c:order val="1"/>
          <c:tx>
            <c:strRef>
              <c:f>'Grain Sorghum - Share Rent'!$A$37</c:f>
              <c:strCache>
                <c:ptCount val="1"/>
                <c:pt idx="0">
                  <c:v>ROI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Rent'!$B$37:$F$37</c:f>
              <c:numCache>
                <c:formatCode>0.00%</c:formatCode>
                <c:ptCount val="5"/>
                <c:pt idx="0">
                  <c:v>-0.14378378378378376</c:v>
                </c:pt>
                <c:pt idx="1">
                  <c:v>-9.4972067039106142E-2</c:v>
                </c:pt>
                <c:pt idx="2">
                  <c:v>-0.14987951807228914</c:v>
                </c:pt>
                <c:pt idx="3">
                  <c:v>0.28312849162011178</c:v>
                </c:pt>
                <c:pt idx="4">
                  <c:v>0.60781954887218048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3A8-46C5-A5C3-BBD7CD300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896872"/>
        <c:axId val="976892936"/>
      </c:lineChart>
      <c:catAx>
        <c:axId val="976890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2280"/>
        <c:crosses val="autoZero"/>
        <c:auto val="1"/>
        <c:lblAlgn val="ctr"/>
        <c:lblOffset val="100"/>
        <c:noMultiLvlLbl val="0"/>
      </c:catAx>
      <c:valAx>
        <c:axId val="976892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Margin</a:t>
                </a:r>
                <a:r>
                  <a:rPr lang="en-US" baseline="0"/>
                  <a:t> (GRW NRAVC)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0312"/>
        <c:crosses val="autoZero"/>
        <c:crossBetween val="between"/>
      </c:valAx>
      <c:valAx>
        <c:axId val="9768929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ROI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76896872"/>
        <c:crosses val="max"/>
        <c:crossBetween val="between"/>
      </c:valAx>
      <c:catAx>
        <c:axId val="976896872"/>
        <c:scaling>
          <c:orientation val="minMax"/>
        </c:scaling>
        <c:delete val="1"/>
        <c:axPos val="b"/>
        <c:majorTickMark val="none"/>
        <c:minorTickMark val="none"/>
        <c:tickLblPos val="nextTo"/>
        <c:crossAx val="9768929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Breakeven Analysis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'Grain Sorghum - Share Rent'!$A$44</c:f>
              <c:strCache>
                <c:ptCount val="1"/>
                <c:pt idx="0">
                  <c:v>Breakeven Yield Needed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'Grain Sorghum - Share Rent'!$B$2:$F$2</c:f>
              <c:numCache>
                <c:formatCode>General</c:formatCode>
                <c:ptCount val="5"/>
                <c:pt idx="0">
                  <c:v>2025</c:v>
                </c:pt>
                <c:pt idx="1">
                  <c:v>2024</c:v>
                </c:pt>
                <c:pt idx="2">
                  <c:v>2023</c:v>
                </c:pt>
                <c:pt idx="3">
                  <c:v>2022</c:v>
                </c:pt>
                <c:pt idx="4">
                  <c:v>2021</c:v>
                </c:pt>
              </c:numCache>
            </c:numRef>
          </c:cat>
          <c:val>
            <c:numRef>
              <c:f>'Grain Sorghum - Share Rent'!$B$44:$F$44</c:f>
              <c:numCache>
                <c:formatCode>0.0</c:formatCode>
                <c:ptCount val="5"/>
                <c:pt idx="0">
                  <c:v>84.090909090909079</c:v>
                </c:pt>
                <c:pt idx="1">
                  <c:v>79.555555555555557</c:v>
                </c:pt>
                <c:pt idx="2">
                  <c:v>84.693877551020407</c:v>
                </c:pt>
                <c:pt idx="3">
                  <c:v>56.112852664576806</c:v>
                </c:pt>
                <c:pt idx="4">
                  <c:v>44.781144781144775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883974752"/>
        <c:axId val="883975408"/>
      </c:barChart>
      <c:lineChart>
        <c:grouping val="standard"/>
        <c:varyColors val="0"/>
        <c:ser>
          <c:idx val="1"/>
          <c:order val="1"/>
          <c:tx>
            <c:strRef>
              <c:f>'Grain Sorghum - Share Rent'!$A$47</c:f>
              <c:strCache>
                <c:ptCount val="1"/>
                <c:pt idx="0">
                  <c:v>Breakeven Price Needed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'Grain Sorghum - Share Rent'!$B$47:$F$47</c:f>
              <c:numCache>
                <c:formatCode>"$"#,##0.00</c:formatCode>
                <c:ptCount val="5"/>
                <c:pt idx="0">
                  <c:v>4.1111111111111107</c:v>
                </c:pt>
                <c:pt idx="1">
                  <c:v>3.9777777777777779</c:v>
                </c:pt>
                <c:pt idx="2">
                  <c:v>4.6111111111111107</c:v>
                </c:pt>
                <c:pt idx="3">
                  <c:v>3.9777777777777779</c:v>
                </c:pt>
                <c:pt idx="4">
                  <c:v>2.9555555555555557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D58-47E3-90BF-C85EA7CDE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7099928"/>
        <c:axId val="957101568"/>
      </c:lineChart>
      <c:catAx>
        <c:axId val="8839747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5408"/>
        <c:crosses val="autoZero"/>
        <c:auto val="1"/>
        <c:lblAlgn val="ctr"/>
        <c:lblOffset val="100"/>
        <c:noMultiLvlLbl val="0"/>
      </c:catAx>
      <c:valAx>
        <c:axId val="883975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Yield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974752"/>
        <c:crosses val="autoZero"/>
        <c:crossBetween val="between"/>
      </c:valAx>
      <c:valAx>
        <c:axId val="9571015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BE Price Needed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7099928"/>
        <c:crosses val="max"/>
        <c:crossBetween val="between"/>
      </c:valAx>
      <c:catAx>
        <c:axId val="957099928"/>
        <c:scaling>
          <c:orientation val="minMax"/>
        </c:scaling>
        <c:delete val="1"/>
        <c:axPos val="b"/>
        <c:majorTickMark val="out"/>
        <c:minorTickMark val="none"/>
        <c:tickLblPos val="nextTo"/>
        <c:crossAx val="957101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7.xml"/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0.xml"/><Relationship Id="rId2" Type="http://schemas.openxmlformats.org/officeDocument/2006/relationships/chart" Target="../charts/chart29.xml"/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123825</xdr:colOff>
      <xdr:row>31</xdr:row>
      <xdr:rowOff>185737</xdr:rowOff>
    </xdr:from>
    <xdr:to>
      <xdr:col>15</xdr:col>
      <xdr:colOff>361950</xdr:colOff>
      <xdr:row>45</xdr:row>
      <xdr:rowOff>152400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1DC371E-517C-43A4-AA89-314F5E3BF6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123824</xdr:colOff>
      <xdr:row>46</xdr:row>
      <xdr:rowOff>90486</xdr:rowOff>
    </xdr:from>
    <xdr:to>
      <xdr:col>15</xdr:col>
      <xdr:colOff>371475</xdr:colOff>
      <xdr:row>62</xdr:row>
      <xdr:rowOff>76199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2B60CB1-CF25-431B-9A6B-8B33A6278F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11</xdr:row>
      <xdr:rowOff>166687</xdr:rowOff>
    </xdr:from>
    <xdr:to>
      <xdr:col>15</xdr:col>
      <xdr:colOff>418528</xdr:colOff>
      <xdr:row>28</xdr:row>
      <xdr:rowOff>174307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E0F546E-B2AB-E2E8-501D-58A4BC37CF3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176212</xdr:colOff>
      <xdr:row>9</xdr:row>
      <xdr:rowOff>171450</xdr:rowOff>
    </xdr:from>
    <xdr:to>
      <xdr:col>15</xdr:col>
      <xdr:colOff>304800</xdr:colOff>
      <xdr:row>26</xdr:row>
      <xdr:rowOff>180975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47A657-9C21-41EB-BAF0-C3908EA0EC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204787</xdr:colOff>
      <xdr:row>27</xdr:row>
      <xdr:rowOff>76200</xdr:rowOff>
    </xdr:from>
    <xdr:to>
      <xdr:col>15</xdr:col>
      <xdr:colOff>57150</xdr:colOff>
      <xdr:row>43</xdr:row>
      <xdr:rowOff>180975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4E657634-7F13-45C4-821A-C8BABE5829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214312</xdr:colOff>
      <xdr:row>44</xdr:row>
      <xdr:rowOff>104775</xdr:rowOff>
    </xdr:from>
    <xdr:to>
      <xdr:col>15</xdr:col>
      <xdr:colOff>57150</xdr:colOff>
      <xdr:row>61</xdr:row>
      <xdr:rowOff>133350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82E11802-955A-4995-9173-33D4D0DDB4D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31</xdr:row>
      <xdr:rowOff>190499</xdr:rowOff>
    </xdr:from>
    <xdr:to>
      <xdr:col>15</xdr:col>
      <xdr:colOff>19050</xdr:colOff>
      <xdr:row>48</xdr:row>
      <xdr:rowOff>47624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669F087-0D51-45B8-9A8D-417D833BD06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161924</xdr:colOff>
      <xdr:row>49</xdr:row>
      <xdr:rowOff>9525</xdr:rowOff>
    </xdr:from>
    <xdr:to>
      <xdr:col>15</xdr:col>
      <xdr:colOff>19049</xdr:colOff>
      <xdr:row>65</xdr:row>
      <xdr:rowOff>161925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1926680-7396-4928-90E5-43CA2CCBC1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114299</xdr:colOff>
      <xdr:row>13</xdr:row>
      <xdr:rowOff>38100</xdr:rowOff>
    </xdr:from>
    <xdr:to>
      <xdr:col>15</xdr:col>
      <xdr:colOff>314325</xdr:colOff>
      <xdr:row>31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4E44D49D-3C1D-0136-8E4F-B1B413CA3F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147636</xdr:colOff>
      <xdr:row>14</xdr:row>
      <xdr:rowOff>9525</xdr:rowOff>
    </xdr:from>
    <xdr:to>
      <xdr:col>15</xdr:col>
      <xdr:colOff>19049</xdr:colOff>
      <xdr:row>31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0E7A72-2259-4A6D-AFF9-CA2FE9D7EDA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138111</xdr:colOff>
      <xdr:row>31</xdr:row>
      <xdr:rowOff>161925</xdr:rowOff>
    </xdr:from>
    <xdr:to>
      <xdr:col>14</xdr:col>
      <xdr:colOff>600074</xdr:colOff>
      <xdr:row>48</xdr:row>
      <xdr:rowOff>123825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2F2BBC1-34A9-4E21-92B7-6D44BC124A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147636</xdr:colOff>
      <xdr:row>49</xdr:row>
      <xdr:rowOff>104775</xdr:rowOff>
    </xdr:from>
    <xdr:to>
      <xdr:col>14</xdr:col>
      <xdr:colOff>609599</xdr:colOff>
      <xdr:row>65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4E04221-2215-4C9E-9C25-FB775DA9250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52386</xdr:colOff>
      <xdr:row>12</xdr:row>
      <xdr:rowOff>95250</xdr:rowOff>
    </xdr:from>
    <xdr:to>
      <xdr:col>16</xdr:col>
      <xdr:colOff>466725</xdr:colOff>
      <xdr:row>32</xdr:row>
      <xdr:rowOff>123825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0DC4556-A2B0-4085-A529-3921BFA843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47624</xdr:colOff>
      <xdr:row>33</xdr:row>
      <xdr:rowOff>76199</xdr:rowOff>
    </xdr:from>
    <xdr:to>
      <xdr:col>16</xdr:col>
      <xdr:colOff>466725</xdr:colOff>
      <xdr:row>53</xdr:row>
      <xdr:rowOff>66674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3777C700-A1C6-4C3C-82E0-D763743DF63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80961</xdr:colOff>
      <xdr:row>53</xdr:row>
      <xdr:rowOff>171449</xdr:rowOff>
    </xdr:from>
    <xdr:to>
      <xdr:col>16</xdr:col>
      <xdr:colOff>466724</xdr:colOff>
      <xdr:row>72</xdr:row>
      <xdr:rowOff>76200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A6BE2AB1-975A-4D8E-ADFE-A423BDC8C3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280986</xdr:colOff>
      <xdr:row>12</xdr:row>
      <xdr:rowOff>161924</xdr:rowOff>
    </xdr:from>
    <xdr:to>
      <xdr:col>15</xdr:col>
      <xdr:colOff>447675</xdr:colOff>
      <xdr:row>30</xdr:row>
      <xdr:rowOff>180975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038D0B6-E509-46DF-8355-4D0ABECA477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290511</xdr:colOff>
      <xdr:row>32</xdr:row>
      <xdr:rowOff>9525</xdr:rowOff>
    </xdr:from>
    <xdr:to>
      <xdr:col>15</xdr:col>
      <xdr:colOff>457200</xdr:colOff>
      <xdr:row>49</xdr:row>
      <xdr:rowOff>142875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02DB60D-7AAF-47C6-BBA3-E18FECD0AD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50</xdr:row>
      <xdr:rowOff>104775</xdr:rowOff>
    </xdr:from>
    <xdr:to>
      <xdr:col>15</xdr:col>
      <xdr:colOff>485776</xdr:colOff>
      <xdr:row>67</xdr:row>
      <xdr:rowOff>142875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FF987E7-6D3C-4934-9D52-5EFBA9C934C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176211</xdr:colOff>
      <xdr:row>31</xdr:row>
      <xdr:rowOff>161925</xdr:rowOff>
    </xdr:from>
    <xdr:to>
      <xdr:col>15</xdr:col>
      <xdr:colOff>419100</xdr:colOff>
      <xdr:row>49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E0D4C40-383C-46D5-8D44-86218DA8E12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157162</xdr:colOff>
      <xdr:row>50</xdr:row>
      <xdr:rowOff>95250</xdr:rowOff>
    </xdr:from>
    <xdr:to>
      <xdr:col>15</xdr:col>
      <xdr:colOff>400050</xdr:colOff>
      <xdr:row>69</xdr:row>
      <xdr:rowOff>28575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7E7A1F0C-C811-4AC9-921A-CC3FC0CB3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290512</xdr:colOff>
      <xdr:row>11</xdr:row>
      <xdr:rowOff>166687</xdr:rowOff>
    </xdr:from>
    <xdr:to>
      <xdr:col>15</xdr:col>
      <xdr:colOff>455104</xdr:colOff>
      <xdr:row>29</xdr:row>
      <xdr:rowOff>184975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A2647C-9098-2CCA-6199-F5878215768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200024</xdr:colOff>
      <xdr:row>11</xdr:row>
      <xdr:rowOff>190499</xdr:rowOff>
    </xdr:from>
    <xdr:to>
      <xdr:col>16</xdr:col>
      <xdr:colOff>152399</xdr:colOff>
      <xdr:row>30</xdr:row>
      <xdr:rowOff>161924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3F58690E-AF11-4CB7-BCEF-415CF8D3B1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209550</xdr:colOff>
      <xdr:row>31</xdr:row>
      <xdr:rowOff>180975</xdr:rowOff>
    </xdr:from>
    <xdr:to>
      <xdr:col>16</xdr:col>
      <xdr:colOff>152400</xdr:colOff>
      <xdr:row>50</xdr:row>
      <xdr:rowOff>57151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C3A8DA7-00A7-41EB-AF0A-9E3AFA982C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204787</xdr:colOff>
      <xdr:row>51</xdr:row>
      <xdr:rowOff>66675</xdr:rowOff>
    </xdr:from>
    <xdr:to>
      <xdr:col>16</xdr:col>
      <xdr:colOff>142875</xdr:colOff>
      <xdr:row>69</xdr:row>
      <xdr:rowOff>152401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AB8493F3-290E-4A16-AE78-55C21F01796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61911</xdr:colOff>
      <xdr:row>13</xdr:row>
      <xdr:rowOff>161924</xdr:rowOff>
    </xdr:from>
    <xdr:to>
      <xdr:col>14</xdr:col>
      <xdr:colOff>561974</xdr:colOff>
      <xdr:row>31</xdr:row>
      <xdr:rowOff>38099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C545749-FB20-4E47-BBF9-3067746FC49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214311</xdr:colOff>
      <xdr:row>32</xdr:row>
      <xdr:rowOff>19050</xdr:rowOff>
    </xdr:from>
    <xdr:to>
      <xdr:col>14</xdr:col>
      <xdr:colOff>466724</xdr:colOff>
      <xdr:row>47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929F99F-D38D-4506-A823-85ADB71DB2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119062</xdr:colOff>
      <xdr:row>48</xdr:row>
      <xdr:rowOff>152400</xdr:rowOff>
    </xdr:from>
    <xdr:to>
      <xdr:col>14</xdr:col>
      <xdr:colOff>476250</xdr:colOff>
      <xdr:row>67</xdr:row>
      <xdr:rowOff>76200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774CA11-6093-48E9-A6D1-86164A4FAD2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52386</xdr:colOff>
      <xdr:row>13</xdr:row>
      <xdr:rowOff>171449</xdr:rowOff>
    </xdr:from>
    <xdr:to>
      <xdr:col>14</xdr:col>
      <xdr:colOff>561975</xdr:colOff>
      <xdr:row>30</xdr:row>
      <xdr:rowOff>180974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DF69829-0C85-4285-8451-129D5E7111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185737</xdr:colOff>
      <xdr:row>31</xdr:row>
      <xdr:rowOff>104774</xdr:rowOff>
    </xdr:from>
    <xdr:to>
      <xdr:col>14</xdr:col>
      <xdr:colOff>542925</xdr:colOff>
      <xdr:row>47</xdr:row>
      <xdr:rowOff>114299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50DDE5E-1450-45F3-A424-BF58E72FCB1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185736</xdr:colOff>
      <xdr:row>48</xdr:row>
      <xdr:rowOff>66675</xdr:rowOff>
    </xdr:from>
    <xdr:to>
      <xdr:col>14</xdr:col>
      <xdr:colOff>533399</xdr:colOff>
      <xdr:row>64</xdr:row>
      <xdr:rowOff>66675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3AC50B7-391B-4FAA-A992-188D82FF52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63"/>
  <sheetViews>
    <sheetView tabSelected="1" workbookViewId="0">
      <selection activeCell="F15" sqref="F15"/>
    </sheetView>
  </sheetViews>
  <sheetFormatPr defaultRowHeight="15" x14ac:dyDescent="0.25"/>
  <cols>
    <col min="1" max="1" width="29" customWidth="1"/>
    <col min="2" max="6" width="10.28515625" customWidth="1"/>
  </cols>
  <sheetData>
    <row r="1" spans="1:16" x14ac:dyDescent="0.25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2">
        <v>4.0999999999999996</v>
      </c>
      <c r="C3" s="32">
        <v>4.2</v>
      </c>
      <c r="D3" s="32">
        <v>4.6500000000000004</v>
      </c>
      <c r="E3" s="32">
        <v>6.54</v>
      </c>
      <c r="F3" s="33">
        <v>6</v>
      </c>
      <c r="G3" s="9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4">
        <v>180</v>
      </c>
      <c r="C5" s="34">
        <v>180</v>
      </c>
      <c r="D5" s="34">
        <v>180</v>
      </c>
      <c r="E5" s="34">
        <v>180</v>
      </c>
      <c r="F5" s="38">
        <v>180</v>
      </c>
      <c r="G5" s="9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737.99999999999989</v>
      </c>
      <c r="C7" s="11">
        <f>C3*C5</f>
        <v>756</v>
      </c>
      <c r="D7" s="11">
        <f>D3*D5</f>
        <v>837.00000000000011</v>
      </c>
      <c r="E7" s="11">
        <f>E3*E5</f>
        <v>1177.2</v>
      </c>
      <c r="F7" s="12">
        <f>F3*F5</f>
        <v>1080</v>
      </c>
      <c r="G7" s="9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2">
        <v>125</v>
      </c>
      <c r="C10" s="32">
        <v>125</v>
      </c>
      <c r="D10" s="32">
        <v>125</v>
      </c>
      <c r="E10" s="32">
        <v>125</v>
      </c>
      <c r="F10" s="33">
        <v>125</v>
      </c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B7-B10</f>
        <v>612.99999999999989</v>
      </c>
      <c r="C13" s="11">
        <f t="shared" ref="C13:F13" si="0">C7-C10</f>
        <v>631</v>
      </c>
      <c r="D13" s="11">
        <f t="shared" si="0"/>
        <v>712.00000000000011</v>
      </c>
      <c r="E13" s="11">
        <f t="shared" si="0"/>
        <v>1052.2</v>
      </c>
      <c r="F13" s="12">
        <f t="shared" si="0"/>
        <v>955</v>
      </c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9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36.799999999999997</v>
      </c>
      <c r="C16" s="32">
        <v>36.799999999999997</v>
      </c>
      <c r="D16" s="32">
        <v>34</v>
      </c>
      <c r="E16" s="32">
        <v>34</v>
      </c>
      <c r="F16" s="33">
        <v>34</v>
      </c>
      <c r="G16" s="9"/>
      <c r="H16" s="9"/>
      <c r="I16" s="9"/>
      <c r="J16" s="9"/>
      <c r="K16" s="9"/>
      <c r="L16" s="9"/>
      <c r="M16" s="9"/>
      <c r="N16" s="9"/>
      <c r="O16" s="9"/>
      <c r="P16" s="10"/>
    </row>
    <row r="17" spans="1:18" x14ac:dyDescent="0.25">
      <c r="A17" s="5" t="s">
        <v>9</v>
      </c>
      <c r="B17" s="32">
        <v>54</v>
      </c>
      <c r="C17" s="32">
        <v>61</v>
      </c>
      <c r="D17" s="32">
        <v>70</v>
      </c>
      <c r="E17" s="32">
        <v>52</v>
      </c>
      <c r="F17" s="33">
        <v>32</v>
      </c>
      <c r="G17" s="9"/>
      <c r="H17" s="9"/>
      <c r="I17" s="9"/>
      <c r="J17" s="9"/>
      <c r="K17" s="9"/>
      <c r="L17" s="9"/>
      <c r="M17" s="9"/>
      <c r="N17" s="9"/>
      <c r="O17" s="9"/>
      <c r="P17" s="10"/>
    </row>
    <row r="18" spans="1:18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3">
        <v>10</v>
      </c>
      <c r="G18" s="9"/>
      <c r="H18" s="9"/>
      <c r="I18" s="9"/>
      <c r="J18" s="9"/>
      <c r="K18" s="9"/>
      <c r="L18" s="9"/>
      <c r="M18" s="9"/>
      <c r="N18" s="9"/>
      <c r="O18" s="9"/>
      <c r="P18" s="10"/>
    </row>
    <row r="19" spans="1:18" x14ac:dyDescent="0.25">
      <c r="A19" s="5" t="s">
        <v>4</v>
      </c>
      <c r="B19" s="32">
        <v>34</v>
      </c>
      <c r="C19" s="32">
        <v>34</v>
      </c>
      <c r="D19" s="32">
        <v>36</v>
      </c>
      <c r="E19" s="32">
        <v>36</v>
      </c>
      <c r="F19" s="33">
        <v>36</v>
      </c>
      <c r="G19" s="9"/>
      <c r="H19" s="9"/>
      <c r="I19" s="9"/>
      <c r="J19" s="9"/>
      <c r="K19" s="9"/>
      <c r="L19" s="9"/>
      <c r="M19" s="9"/>
      <c r="N19" s="9"/>
      <c r="O19" s="9"/>
      <c r="P19" s="10"/>
    </row>
    <row r="20" spans="1:18" x14ac:dyDescent="0.25">
      <c r="A20" s="5" t="s">
        <v>28</v>
      </c>
      <c r="B20" s="32">
        <v>137</v>
      </c>
      <c r="C20" s="32">
        <v>126</v>
      </c>
      <c r="D20" s="32">
        <v>183</v>
      </c>
      <c r="E20" s="32">
        <v>160</v>
      </c>
      <c r="F20" s="33">
        <v>80</v>
      </c>
      <c r="G20" s="9"/>
      <c r="H20" s="9"/>
      <c r="I20" s="9"/>
      <c r="J20" s="9"/>
      <c r="K20" s="9"/>
      <c r="L20" s="9"/>
      <c r="M20" s="9"/>
      <c r="N20" s="9"/>
      <c r="O20" s="9"/>
      <c r="P20" s="10"/>
    </row>
    <row r="21" spans="1:18" x14ac:dyDescent="0.25">
      <c r="A21" s="5" t="s">
        <v>29</v>
      </c>
      <c r="B21" s="32">
        <v>29</v>
      </c>
      <c r="C21" s="32">
        <v>25</v>
      </c>
      <c r="D21" s="32">
        <v>27</v>
      </c>
      <c r="E21" s="32">
        <v>20</v>
      </c>
      <c r="F21" s="33">
        <v>12</v>
      </c>
      <c r="G21" s="9"/>
      <c r="H21" s="9"/>
      <c r="I21" s="9"/>
      <c r="J21" s="9"/>
      <c r="K21" s="9"/>
      <c r="L21" s="9"/>
      <c r="M21" s="9"/>
      <c r="N21" s="9"/>
      <c r="O21" s="9"/>
      <c r="P21" s="10"/>
    </row>
    <row r="22" spans="1:18" x14ac:dyDescent="0.25">
      <c r="A22" s="5" t="s">
        <v>30</v>
      </c>
      <c r="B22" s="32">
        <v>27</v>
      </c>
      <c r="C22" s="32">
        <v>26</v>
      </c>
      <c r="D22" s="32">
        <v>42</v>
      </c>
      <c r="E22" s="32">
        <v>35</v>
      </c>
      <c r="F22" s="33">
        <v>17</v>
      </c>
      <c r="G22" s="9"/>
      <c r="H22" s="9"/>
      <c r="I22" s="9"/>
      <c r="J22" s="9"/>
      <c r="K22" s="9"/>
      <c r="L22" s="9"/>
      <c r="M22" s="9"/>
      <c r="N22" s="9"/>
      <c r="O22" s="9"/>
      <c r="P22" s="10"/>
    </row>
    <row r="23" spans="1:18" x14ac:dyDescent="0.25">
      <c r="A23" s="5" t="s">
        <v>6</v>
      </c>
      <c r="B23" s="32">
        <v>0</v>
      </c>
      <c r="C23" s="32">
        <v>0</v>
      </c>
      <c r="D23" s="32">
        <v>0</v>
      </c>
      <c r="E23" s="32">
        <v>0</v>
      </c>
      <c r="F23" s="33">
        <v>0</v>
      </c>
      <c r="G23" s="9"/>
      <c r="H23" s="9"/>
      <c r="I23" s="9"/>
      <c r="J23" s="9"/>
      <c r="K23" s="9"/>
      <c r="L23" s="9"/>
      <c r="M23" s="9"/>
      <c r="N23" s="9"/>
      <c r="O23" s="9"/>
      <c r="P23" s="10"/>
    </row>
    <row r="24" spans="1:18" x14ac:dyDescent="0.25">
      <c r="A24" s="5" t="s">
        <v>5</v>
      </c>
      <c r="B24" s="32">
        <v>50</v>
      </c>
      <c r="C24" s="32">
        <v>50</v>
      </c>
      <c r="D24" s="32">
        <v>48</v>
      </c>
      <c r="E24" s="32">
        <v>44</v>
      </c>
      <c r="F24" s="33">
        <v>36</v>
      </c>
      <c r="G24" s="9"/>
      <c r="H24" s="9"/>
      <c r="I24" s="9"/>
      <c r="J24" s="9"/>
      <c r="K24" s="9"/>
      <c r="L24" s="9"/>
      <c r="M24" s="9"/>
      <c r="N24" s="9"/>
      <c r="O24" s="9"/>
      <c r="P24" s="10"/>
    </row>
    <row r="25" spans="1:18" x14ac:dyDescent="0.25">
      <c r="A25" s="5" t="s">
        <v>23</v>
      </c>
      <c r="B25" s="32">
        <v>41</v>
      </c>
      <c r="C25" s="32">
        <v>41</v>
      </c>
      <c r="D25" s="32">
        <v>44</v>
      </c>
      <c r="E25" s="32">
        <v>44</v>
      </c>
      <c r="F25" s="33">
        <v>44</v>
      </c>
      <c r="G25" s="9"/>
      <c r="H25" s="9"/>
      <c r="I25" s="9"/>
      <c r="J25" s="9"/>
      <c r="K25" s="9"/>
      <c r="L25" s="9"/>
      <c r="M25" s="9"/>
      <c r="N25" s="9"/>
      <c r="O25" s="9"/>
      <c r="P25" s="10"/>
    </row>
    <row r="26" spans="1:18" x14ac:dyDescent="0.25">
      <c r="A26" s="5" t="s">
        <v>7</v>
      </c>
      <c r="B26" s="32">
        <v>6</v>
      </c>
      <c r="C26" s="32">
        <v>6</v>
      </c>
      <c r="D26" s="32">
        <v>10</v>
      </c>
      <c r="E26" s="32">
        <v>9</v>
      </c>
      <c r="F26" s="33">
        <v>8</v>
      </c>
      <c r="G26" s="9"/>
      <c r="H26" s="9"/>
      <c r="I26" s="9"/>
      <c r="J26" s="9"/>
      <c r="K26" s="9"/>
      <c r="L26" s="9"/>
      <c r="M26" s="9"/>
      <c r="N26" s="9"/>
      <c r="O26" s="9"/>
      <c r="P26" s="10"/>
    </row>
    <row r="27" spans="1:18" x14ac:dyDescent="0.25">
      <c r="A27" s="5" t="s">
        <v>8</v>
      </c>
      <c r="B27" s="32">
        <v>16</v>
      </c>
      <c r="C27" s="32">
        <v>16</v>
      </c>
      <c r="D27" s="32">
        <v>16</v>
      </c>
      <c r="E27" s="32">
        <v>16</v>
      </c>
      <c r="F27" s="33">
        <v>16</v>
      </c>
      <c r="G27" s="9"/>
      <c r="H27" s="9"/>
      <c r="I27" s="9"/>
      <c r="J27" s="9"/>
      <c r="K27" s="9"/>
      <c r="L27" s="9"/>
      <c r="M27" s="9"/>
      <c r="N27" s="9"/>
      <c r="O27" s="9"/>
      <c r="P27" s="10"/>
    </row>
    <row r="28" spans="1:18" x14ac:dyDescent="0.25">
      <c r="A28" s="5" t="s">
        <v>21</v>
      </c>
      <c r="B28" s="32">
        <v>131</v>
      </c>
      <c r="C28" s="32">
        <v>131</v>
      </c>
      <c r="D28" s="32">
        <v>130</v>
      </c>
      <c r="E28" s="32">
        <v>118</v>
      </c>
      <c r="F28" s="33">
        <v>118</v>
      </c>
      <c r="G28" s="9"/>
      <c r="H28" s="9"/>
      <c r="I28" s="9"/>
      <c r="J28" s="9"/>
      <c r="K28" s="9"/>
      <c r="L28" s="9"/>
      <c r="M28" s="9"/>
      <c r="N28" s="9"/>
      <c r="O28" s="9"/>
      <c r="P28" s="10"/>
    </row>
    <row r="29" spans="1:18" x14ac:dyDescent="0.25">
      <c r="A29" s="5" t="s">
        <v>10</v>
      </c>
      <c r="B29" s="32">
        <v>29</v>
      </c>
      <c r="C29" s="32">
        <v>29</v>
      </c>
      <c r="D29" s="32">
        <v>26</v>
      </c>
      <c r="E29" s="32">
        <v>24</v>
      </c>
      <c r="F29" s="33">
        <v>23</v>
      </c>
      <c r="G29" s="9"/>
      <c r="H29" s="9"/>
      <c r="I29" s="9"/>
      <c r="J29" s="9"/>
      <c r="K29" s="9"/>
      <c r="L29" s="9"/>
      <c r="M29" s="9"/>
      <c r="N29" s="9"/>
      <c r="O29" s="9"/>
      <c r="P29" s="10"/>
      <c r="R29" s="1"/>
    </row>
    <row r="30" spans="1:18" x14ac:dyDescent="0.25">
      <c r="A30" s="5" t="s">
        <v>22</v>
      </c>
      <c r="B30" s="32">
        <v>11</v>
      </c>
      <c r="C30" s="32">
        <v>11</v>
      </c>
      <c r="D30" s="32">
        <v>11</v>
      </c>
      <c r="E30" s="32">
        <v>10</v>
      </c>
      <c r="F30" s="33">
        <v>9</v>
      </c>
      <c r="G30" s="9"/>
      <c r="H30" s="9"/>
      <c r="I30" s="9"/>
      <c r="J30" s="9"/>
      <c r="K30" s="9"/>
      <c r="L30" s="9"/>
      <c r="M30" s="9"/>
      <c r="N30" s="9"/>
      <c r="O30" s="9"/>
      <c r="P30" s="10"/>
      <c r="R30" s="1"/>
    </row>
    <row r="31" spans="1:18" x14ac:dyDescent="0.25">
      <c r="A31" s="5" t="s">
        <v>31</v>
      </c>
      <c r="B31" s="32">
        <v>26.51</v>
      </c>
      <c r="C31" s="32">
        <v>26.51</v>
      </c>
      <c r="D31" s="32">
        <v>13</v>
      </c>
      <c r="E31" s="32">
        <v>12</v>
      </c>
      <c r="F31" s="33">
        <v>10</v>
      </c>
      <c r="G31" s="9"/>
      <c r="H31" s="9"/>
      <c r="I31" s="9"/>
      <c r="J31" s="9"/>
      <c r="K31" s="9"/>
      <c r="L31" s="9"/>
      <c r="M31" s="9"/>
      <c r="N31" s="9"/>
      <c r="O31" s="9"/>
      <c r="P31" s="10"/>
    </row>
    <row r="32" spans="1:18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9" x14ac:dyDescent="0.25">
      <c r="A33" s="5" t="s">
        <v>27</v>
      </c>
      <c r="B33" s="11">
        <f>SUM(B16:B31)</f>
        <v>640.30999999999995</v>
      </c>
      <c r="C33" s="11">
        <f>SUM(C16:C31)</f>
        <v>631.30999999999995</v>
      </c>
      <c r="D33" s="11">
        <f>SUM(D16:D31)</f>
        <v>702</v>
      </c>
      <c r="E33" s="11">
        <f>SUM(E16:E31)</f>
        <v>625</v>
      </c>
      <c r="F33" s="12">
        <f>SUM(F16:F31)</f>
        <v>485</v>
      </c>
      <c r="G33" s="9"/>
      <c r="H33" s="9"/>
      <c r="I33" s="9"/>
      <c r="J33" s="9"/>
      <c r="K33" s="9"/>
      <c r="L33" s="9"/>
      <c r="M33" s="9"/>
      <c r="N33" s="9"/>
      <c r="O33" s="9"/>
      <c r="P33" s="10"/>
    </row>
    <row r="34" spans="1:19" x14ac:dyDescent="0.25">
      <c r="A34" s="5"/>
      <c r="C34" s="8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10"/>
      <c r="S34" s="1"/>
    </row>
    <row r="35" spans="1:19" x14ac:dyDescent="0.25">
      <c r="A35" s="5" t="s">
        <v>16</v>
      </c>
      <c r="B35" s="11">
        <f>B13-B33</f>
        <v>-27.310000000000059</v>
      </c>
      <c r="C35" s="11">
        <f>C13-C33</f>
        <v>-0.30999999999994543</v>
      </c>
      <c r="D35" s="11">
        <f>D13-D33</f>
        <v>10.000000000000114</v>
      </c>
      <c r="E35" s="11">
        <f>E13-E33</f>
        <v>427.20000000000005</v>
      </c>
      <c r="F35" s="12">
        <f>F13-F33</f>
        <v>470</v>
      </c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9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9" x14ac:dyDescent="0.25">
      <c r="A37" s="5" t="s">
        <v>15</v>
      </c>
      <c r="B37" s="16">
        <f>B35/B33</f>
        <v>-4.2651215817338571E-2</v>
      </c>
      <c r="C37" s="16">
        <f>C35/C33</f>
        <v>-4.9104243557039401E-4</v>
      </c>
      <c r="D37" s="16">
        <f>D35/D33</f>
        <v>1.4245014245014407E-2</v>
      </c>
      <c r="E37" s="16">
        <f>E35/E33</f>
        <v>0.68352000000000013</v>
      </c>
      <c r="F37" s="17">
        <f>F35/F33</f>
        <v>0.96907216494845361</v>
      </c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9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1:19" x14ac:dyDescent="0.25">
      <c r="A39" s="5" t="s">
        <v>18</v>
      </c>
      <c r="B39" s="9"/>
      <c r="C39" s="11">
        <f>B35-C35</f>
        <v>-27.000000000000114</v>
      </c>
      <c r="D39" s="11">
        <f>B35-D35</f>
        <v>-37.310000000000173</v>
      </c>
      <c r="E39" s="11">
        <f>B35-E35</f>
        <v>-454.5100000000001</v>
      </c>
      <c r="F39" s="12">
        <f>B35-F35</f>
        <v>-497.31000000000006</v>
      </c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1:19" x14ac:dyDescent="0.25">
      <c r="A40" s="18" t="s">
        <v>42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1:19" x14ac:dyDescent="0.25">
      <c r="A41" s="5" t="s">
        <v>18</v>
      </c>
      <c r="B41" s="9"/>
      <c r="C41" s="16">
        <f>B37-C37</f>
        <v>-4.2160173381768175E-2</v>
      </c>
      <c r="D41" s="16">
        <f>B37-D37</f>
        <v>-5.6896230062352976E-2</v>
      </c>
      <c r="E41" s="16">
        <f>B37-E37</f>
        <v>-0.72617121581733868</v>
      </c>
      <c r="F41" s="17">
        <f>B37-F37</f>
        <v>-1.0117233807657922</v>
      </c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1:19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1:19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1:19" x14ac:dyDescent="0.25">
      <c r="A44" s="5" t="s">
        <v>25</v>
      </c>
      <c r="B44" s="42">
        <f>B33/B3</f>
        <v>156.17317073170733</v>
      </c>
      <c r="C44" s="21">
        <f t="shared" ref="C44:F44" si="1">C33/C3</f>
        <v>150.31190476190474</v>
      </c>
      <c r="D44" s="21">
        <f t="shared" si="1"/>
        <v>150.96774193548387</v>
      </c>
      <c r="E44" s="21">
        <f t="shared" si="1"/>
        <v>95.565749235474001</v>
      </c>
      <c r="F44" s="22">
        <f t="shared" si="1"/>
        <v>80.833333333333329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9" x14ac:dyDescent="0.25">
      <c r="A45" s="18" t="s">
        <v>43</v>
      </c>
      <c r="B45" s="21"/>
      <c r="C45" s="21">
        <f>B44-C44</f>
        <v>5.861265969802588</v>
      </c>
      <c r="D45" s="21">
        <f>B44-D44</f>
        <v>5.2054287962234582</v>
      </c>
      <c r="E45" s="21">
        <f>B44-E44</f>
        <v>60.607421496233329</v>
      </c>
      <c r="F45" s="22">
        <f>B44-F44</f>
        <v>75.339837398374002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9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9" x14ac:dyDescent="0.25">
      <c r="A47" s="5" t="s">
        <v>26</v>
      </c>
      <c r="B47" s="11">
        <f>B33/B5</f>
        <v>3.5572777777777773</v>
      </c>
      <c r="C47" s="11">
        <f t="shared" ref="C47:F47" si="2">C33/C5</f>
        <v>3.5072777777777775</v>
      </c>
      <c r="D47" s="11">
        <f t="shared" si="2"/>
        <v>3.9</v>
      </c>
      <c r="E47" s="11">
        <f t="shared" si="2"/>
        <v>3.4722222222222223</v>
      </c>
      <c r="F47" s="12">
        <f t="shared" si="2"/>
        <v>2.6944444444444446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9" ht="15.75" thickBot="1" x14ac:dyDescent="0.3">
      <c r="A48" s="23" t="s">
        <v>43</v>
      </c>
      <c r="B48" s="24"/>
      <c r="C48" s="25">
        <f>B47-C47</f>
        <v>4.9999999999999822E-2</v>
      </c>
      <c r="D48" s="25">
        <f>B47-D47</f>
        <v>-0.34272222222222259</v>
      </c>
      <c r="E48" s="25">
        <f>B47-E47</f>
        <v>8.5055555555554996E-2</v>
      </c>
      <c r="F48" s="26">
        <f>B47-F47</f>
        <v>0.86283333333333267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ht="15.75" thickBot="1" x14ac:dyDescent="0.3">
      <c r="A63" s="27"/>
      <c r="B63" s="24"/>
      <c r="C63" s="24"/>
      <c r="D63" s="24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8"/>
    </row>
  </sheetData>
  <sheetProtection algorithmName="SHA-512" hashValue="2A944G189iT4ZLpHYvxi7SWDsACr5X2NlFt2N9iT+EhY4eTHNyQBWuv/EkJdkoliJnDUFPbq5GEiOQt5HqCHFg==" saltValue="SP6jxdoA3dq0F4VJe15Q/w==" spinCount="100000" sheet="1" objects="1" scenarios="1"/>
  <pageMargins left="0.7" right="0.7" top="0.75" bottom="0.75" header="0.3" footer="0.3"/>
  <pageSetup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AA72E-77F6-4191-8B06-D09315C6D967}">
  <sheetPr codeName="Sheet2">
    <pageSetUpPr fitToPage="1"/>
  </sheetPr>
  <dimension ref="A1:P64"/>
  <sheetViews>
    <sheetView workbookViewId="0">
      <selection activeCell="B3" sqref="B3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0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2">
        <v>4.0999999999999996</v>
      </c>
      <c r="C3" s="32">
        <v>4.2</v>
      </c>
      <c r="D3" s="32">
        <v>4.6500000000000004</v>
      </c>
      <c r="E3" s="32">
        <v>6.54</v>
      </c>
      <c r="F3" s="33">
        <v>6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4">
        <v>180</v>
      </c>
      <c r="C5" s="34">
        <v>180</v>
      </c>
      <c r="D5" s="34">
        <v>180</v>
      </c>
      <c r="E5" s="34">
        <v>180</v>
      </c>
      <c r="F5" s="34">
        <v>180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737.99999999999989</v>
      </c>
      <c r="C7" s="11">
        <f t="shared" ref="C7:F7" si="0">C3*C5</f>
        <v>756</v>
      </c>
      <c r="D7" s="11">
        <f t="shared" si="0"/>
        <v>837.00000000000011</v>
      </c>
      <c r="E7" s="11">
        <f t="shared" si="0"/>
        <v>1177.2</v>
      </c>
      <c r="F7" s="11">
        <f t="shared" si="0"/>
        <v>1080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5">
        <v>0.2</v>
      </c>
      <c r="C10" s="35">
        <v>0.2</v>
      </c>
      <c r="D10" s="35">
        <v>0.2</v>
      </c>
      <c r="E10" s="35">
        <v>0.2</v>
      </c>
      <c r="F10" s="35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29">
        <f>((B10*B5)*B3)</f>
        <v>147.6</v>
      </c>
      <c r="C11" s="29">
        <f t="shared" ref="C11:F11" si="1">((C10*C5)*C3)</f>
        <v>151.20000000000002</v>
      </c>
      <c r="D11" s="29">
        <f t="shared" si="1"/>
        <v>167.4</v>
      </c>
      <c r="E11" s="29">
        <f t="shared" si="1"/>
        <v>235.44</v>
      </c>
      <c r="F11" s="29">
        <f t="shared" si="1"/>
        <v>216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(((1-B10)*B5)*B3)</f>
        <v>590.4</v>
      </c>
      <c r="C13" s="15">
        <f t="shared" ref="C13:F13" si="2">(((1-C10)*C5)*C3)</f>
        <v>604.80000000000007</v>
      </c>
      <c r="D13" s="15">
        <f t="shared" si="2"/>
        <v>669.6</v>
      </c>
      <c r="E13" s="15">
        <f t="shared" si="2"/>
        <v>941.76</v>
      </c>
      <c r="F13" s="15">
        <f t="shared" si="2"/>
        <v>864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36.799999999999997</v>
      </c>
      <c r="C16" s="32">
        <v>36.799999999999997</v>
      </c>
      <c r="D16" s="32">
        <v>34</v>
      </c>
      <c r="E16" s="32">
        <v>34</v>
      </c>
      <c r="F16" s="33">
        <v>34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2">
        <v>54</v>
      </c>
      <c r="C17" s="32">
        <v>61</v>
      </c>
      <c r="D17" s="32">
        <v>70</v>
      </c>
      <c r="E17" s="32">
        <v>52</v>
      </c>
      <c r="F17" s="33">
        <v>32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2">
        <v>34</v>
      </c>
      <c r="C19" s="32">
        <v>34</v>
      </c>
      <c r="D19" s="32">
        <v>36</v>
      </c>
      <c r="E19" s="32">
        <v>36</v>
      </c>
      <c r="F19" s="33">
        <v>36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2">
        <v>137</v>
      </c>
      <c r="C20" s="32">
        <v>126</v>
      </c>
      <c r="D20" s="32">
        <v>183</v>
      </c>
      <c r="E20" s="32">
        <v>160</v>
      </c>
      <c r="F20" s="33">
        <v>80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2">
        <v>29</v>
      </c>
      <c r="C21" s="32">
        <v>25</v>
      </c>
      <c r="D21" s="32">
        <v>27</v>
      </c>
      <c r="E21" s="32">
        <v>20</v>
      </c>
      <c r="F21" s="33">
        <v>12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2">
        <v>27</v>
      </c>
      <c r="C22" s="32">
        <v>26</v>
      </c>
      <c r="D22" s="32">
        <v>42</v>
      </c>
      <c r="E22" s="32">
        <v>35</v>
      </c>
      <c r="F22" s="33">
        <v>17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2">
        <v>0</v>
      </c>
      <c r="C23" s="32">
        <v>0</v>
      </c>
      <c r="D23" s="32">
        <v>0</v>
      </c>
      <c r="E23" s="32">
        <v>0</v>
      </c>
      <c r="F23" s="33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2">
        <v>50</v>
      </c>
      <c r="C24" s="32">
        <v>50</v>
      </c>
      <c r="D24" s="32">
        <v>48</v>
      </c>
      <c r="E24" s="32">
        <v>44</v>
      </c>
      <c r="F24" s="33">
        <v>36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2">
        <v>41</v>
      </c>
      <c r="C25" s="32">
        <v>41</v>
      </c>
      <c r="D25" s="32">
        <v>44</v>
      </c>
      <c r="E25" s="32">
        <v>44</v>
      </c>
      <c r="F25" s="33">
        <v>44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2">
        <v>6</v>
      </c>
      <c r="C26" s="32">
        <v>6</v>
      </c>
      <c r="D26" s="32">
        <v>10</v>
      </c>
      <c r="E26" s="32">
        <v>9</v>
      </c>
      <c r="F26" s="33">
        <v>8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2">
        <v>16</v>
      </c>
      <c r="C27" s="32">
        <v>16</v>
      </c>
      <c r="D27" s="32">
        <v>16</v>
      </c>
      <c r="E27" s="32">
        <v>16</v>
      </c>
      <c r="F27" s="33">
        <v>16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2">
        <v>131</v>
      </c>
      <c r="C28" s="32">
        <v>131</v>
      </c>
      <c r="D28" s="32">
        <v>130</v>
      </c>
      <c r="E28" s="32">
        <v>118</v>
      </c>
      <c r="F28" s="33">
        <v>118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2">
        <v>29</v>
      </c>
      <c r="C29" s="32">
        <v>29</v>
      </c>
      <c r="D29" s="32">
        <v>26</v>
      </c>
      <c r="E29" s="32">
        <v>24</v>
      </c>
      <c r="F29" s="33">
        <v>23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2">
        <v>11</v>
      </c>
      <c r="C30" s="32">
        <v>11</v>
      </c>
      <c r="D30" s="32">
        <v>11</v>
      </c>
      <c r="E30" s="32">
        <v>10</v>
      </c>
      <c r="F30" s="33">
        <v>9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2">
        <v>26.51</v>
      </c>
      <c r="C31" s="32">
        <v>26.51</v>
      </c>
      <c r="D31" s="32">
        <v>13</v>
      </c>
      <c r="E31" s="32">
        <v>12</v>
      </c>
      <c r="F31" s="33">
        <v>10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640.30999999999995</v>
      </c>
      <c r="C33" s="11">
        <f>SUM(C16:C31)</f>
        <v>631.30999999999995</v>
      </c>
      <c r="D33" s="11">
        <f>SUM(D16:D31)</f>
        <v>702</v>
      </c>
      <c r="E33" s="11">
        <f>SUM(E16:E31)</f>
        <v>625</v>
      </c>
      <c r="F33" s="11">
        <f>SUM(F16:F31)</f>
        <v>485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-49.909999999999968</v>
      </c>
      <c r="C35" s="11">
        <f>C13-C33</f>
        <v>-26.509999999999877</v>
      </c>
      <c r="D35" s="11">
        <f>D13-D33</f>
        <v>-32.399999999999977</v>
      </c>
      <c r="E35" s="11">
        <f>E13-E33</f>
        <v>316.76</v>
      </c>
      <c r="F35" s="11">
        <f>F13-F33</f>
        <v>379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6">
        <f>B35/B33</f>
        <v>-7.794661960612824E-2</v>
      </c>
      <c r="C37" s="16">
        <f t="shared" ref="C37:F37" si="3">C35/C33</f>
        <v>-4.1992048280559281E-2</v>
      </c>
      <c r="D37" s="16">
        <f t="shared" si="3"/>
        <v>-4.6153846153846122E-2</v>
      </c>
      <c r="E37" s="16">
        <f t="shared" si="3"/>
        <v>0.50681599999999993</v>
      </c>
      <c r="F37" s="16">
        <f t="shared" si="3"/>
        <v>0.78144329896907216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 t="s">
        <v>44</v>
      </c>
      <c r="D39" s="11">
        <f>B35-D35</f>
        <v>-17.509999999999991</v>
      </c>
      <c r="E39" s="11">
        <f>B35-E35</f>
        <v>-366.66999999999996</v>
      </c>
      <c r="F39" s="11">
        <f>B35-F35</f>
        <v>-428.90999999999997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8" t="s">
        <v>40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6">
        <f>B37-C37</f>
        <v>-3.5954571325568958E-2</v>
      </c>
      <c r="D41" s="16">
        <f>B37-D37</f>
        <v>-3.1792773452282118E-2</v>
      </c>
      <c r="E41" s="16">
        <f>B37-E37</f>
        <v>-0.58476261960612819</v>
      </c>
      <c r="F41" s="16">
        <f>B37-F37</f>
        <v>-0.85938991857520042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8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1">
        <f>B33/B3</f>
        <v>156.17317073170733</v>
      </c>
      <c r="C44" s="21">
        <f t="shared" ref="C44:F44" si="4">C33/C3</f>
        <v>150.31190476190474</v>
      </c>
      <c r="D44" s="21">
        <f t="shared" si="4"/>
        <v>150.96774193548387</v>
      </c>
      <c r="E44" s="21">
        <f t="shared" si="4"/>
        <v>95.565749235474001</v>
      </c>
      <c r="F44" s="21">
        <f t="shared" si="4"/>
        <v>80.833333333333329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8" t="s">
        <v>41</v>
      </c>
      <c r="B45" s="21"/>
      <c r="C45" s="21">
        <f>B44-C44</f>
        <v>5.861265969802588</v>
      </c>
      <c r="D45" s="21">
        <f>B44-D44</f>
        <v>5.2054287962234582</v>
      </c>
      <c r="E45" s="21">
        <f>B44-E44</f>
        <v>60.607421496233329</v>
      </c>
      <c r="F45" s="21">
        <f>B44-F44</f>
        <v>75.339837398374002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3.5572777777777773</v>
      </c>
      <c r="C47" s="11">
        <f t="shared" ref="C47:F47" si="5">C33/C5</f>
        <v>3.5072777777777775</v>
      </c>
      <c r="D47" s="11">
        <f t="shared" si="5"/>
        <v>3.9</v>
      </c>
      <c r="E47" s="11">
        <f t="shared" si="5"/>
        <v>3.4722222222222223</v>
      </c>
      <c r="F47" s="11">
        <f t="shared" si="5"/>
        <v>2.6944444444444446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3" t="s">
        <v>41</v>
      </c>
      <c r="B48" s="24"/>
      <c r="C48" s="25">
        <f>B47-C47</f>
        <v>4.9999999999999822E-2</v>
      </c>
      <c r="D48" s="25">
        <f>B47-D47</f>
        <v>-0.34272222222222259</v>
      </c>
      <c r="E48" s="25">
        <f>B47-E47</f>
        <v>8.5055555555554996E-2</v>
      </c>
      <c r="F48" s="25">
        <f>B47-F47</f>
        <v>0.86283333333333267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ht="15.75" thickBot="1" x14ac:dyDescent="0.3">
      <c r="A64" s="39"/>
      <c r="B64" s="40"/>
      <c r="C64" s="40"/>
      <c r="D64" s="40"/>
      <c r="E64" s="40"/>
      <c r="F64" s="40"/>
      <c r="G64" s="40"/>
      <c r="H64" s="40"/>
      <c r="I64" s="40"/>
      <c r="J64" s="40"/>
      <c r="K64" s="40"/>
      <c r="L64" s="40"/>
      <c r="M64" s="40"/>
      <c r="N64" s="40"/>
      <c r="O64" s="40"/>
      <c r="P64" s="41"/>
    </row>
  </sheetData>
  <sheetProtection algorithmName="SHA-512" hashValue="KaoSgPNSWOYYJCka8YuJI329fa73hixiWdmfel7S8vQFBFswXmltASyeeiJNPQbQ1KMEOlVMrcYdnQT+AnXiCw==" saltValue="h1kjFnAc6Bu73/2p2BXLbg==" spinCount="100000" sheet="1" objects="1" scenarios="1"/>
  <pageMargins left="0.7" right="0.7" top="0.75" bottom="0.75" header="0.3" footer="0.3"/>
  <pageSetup scale="72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996EB-2BF9-4973-8843-F86C83180927}">
  <sheetPr codeName="Sheet3"/>
  <dimension ref="A1:P67"/>
  <sheetViews>
    <sheetView workbookViewId="0">
      <selection activeCell="B3" sqref="B3:F5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37</v>
      </c>
      <c r="B1" s="3"/>
      <c r="C1" s="3"/>
      <c r="D1" s="3"/>
      <c r="E1" s="3"/>
      <c r="F1" s="3"/>
      <c r="G1" s="37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38</v>
      </c>
      <c r="B3" s="32">
        <v>0.7</v>
      </c>
      <c r="C3" s="32">
        <v>0.68</v>
      </c>
      <c r="D3" s="32">
        <v>0.76</v>
      </c>
      <c r="E3" s="32">
        <v>0.85</v>
      </c>
      <c r="F3" s="32">
        <v>0.91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39</v>
      </c>
      <c r="B5" s="34">
        <v>1000</v>
      </c>
      <c r="C5" s="34">
        <v>1000</v>
      </c>
      <c r="D5" s="34">
        <v>1000</v>
      </c>
      <c r="E5" s="34">
        <v>1000</v>
      </c>
      <c r="F5" s="34">
        <v>1000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700</v>
      </c>
      <c r="C7" s="11">
        <f>C3*C5</f>
        <v>680</v>
      </c>
      <c r="D7" s="11">
        <f>D3*D5</f>
        <v>760</v>
      </c>
      <c r="E7" s="11">
        <f>E3*E5</f>
        <v>850</v>
      </c>
      <c r="F7" s="11">
        <f>F3*F5</f>
        <v>910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2">
        <v>100</v>
      </c>
      <c r="C10" s="32">
        <v>100</v>
      </c>
      <c r="D10" s="32">
        <v>125</v>
      </c>
      <c r="E10" s="32">
        <v>125</v>
      </c>
      <c r="F10" s="32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14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5">
        <f>B7-B10</f>
        <v>600</v>
      </c>
      <c r="C13" s="15">
        <f>C7-C10</f>
        <v>580</v>
      </c>
      <c r="D13" s="15">
        <f>D7-D10</f>
        <v>635</v>
      </c>
      <c r="E13" s="15">
        <f>E7-E10</f>
        <v>725</v>
      </c>
      <c r="F13" s="15">
        <f>F7-F10</f>
        <v>785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40</v>
      </c>
      <c r="C16" s="32">
        <v>40</v>
      </c>
      <c r="D16" s="32">
        <v>40</v>
      </c>
      <c r="E16" s="32">
        <v>40</v>
      </c>
      <c r="F16" s="32">
        <v>35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2">
        <v>76</v>
      </c>
      <c r="C17" s="32">
        <v>86</v>
      </c>
      <c r="D17" s="32">
        <v>97</v>
      </c>
      <c r="E17" s="32">
        <v>69</v>
      </c>
      <c r="F17" s="32">
        <v>44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2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2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2">
        <v>59</v>
      </c>
      <c r="C20" s="32">
        <v>54</v>
      </c>
      <c r="D20" s="32">
        <v>70</v>
      </c>
      <c r="E20" s="32">
        <v>68</v>
      </c>
      <c r="F20" s="32">
        <v>34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2">
        <v>58</v>
      </c>
      <c r="C21" s="32">
        <v>49</v>
      </c>
      <c r="D21" s="32">
        <v>54</v>
      </c>
      <c r="E21" s="32">
        <v>39</v>
      </c>
      <c r="F21" s="32">
        <v>23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2">
        <v>27</v>
      </c>
      <c r="C22" s="32">
        <v>26</v>
      </c>
      <c r="D22" s="32">
        <v>40</v>
      </c>
      <c r="E22" s="32">
        <v>35</v>
      </c>
      <c r="F22" s="32">
        <v>17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2">
        <v>48</v>
      </c>
      <c r="C24" s="32">
        <v>48</v>
      </c>
      <c r="D24" s="32">
        <v>48</v>
      </c>
      <c r="E24" s="32">
        <v>60</v>
      </c>
      <c r="F24" s="32">
        <v>62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2">
        <v>81</v>
      </c>
      <c r="C26" s="32">
        <v>81</v>
      </c>
      <c r="D26" s="32">
        <v>81</v>
      </c>
      <c r="E26" s="32">
        <v>76</v>
      </c>
      <c r="F26" s="32">
        <v>71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2">
        <v>25</v>
      </c>
      <c r="C27" s="32">
        <v>25</v>
      </c>
      <c r="D27" s="32">
        <v>25</v>
      </c>
      <c r="E27" s="32">
        <v>24</v>
      </c>
      <c r="F27" s="32">
        <v>28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2">
        <v>142</v>
      </c>
      <c r="C28" s="32">
        <v>142</v>
      </c>
      <c r="D28" s="32">
        <v>142</v>
      </c>
      <c r="E28" s="32">
        <v>142</v>
      </c>
      <c r="F28" s="32">
        <v>137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2">
        <v>55</v>
      </c>
      <c r="C29" s="32">
        <v>55</v>
      </c>
      <c r="D29" s="32">
        <v>55</v>
      </c>
      <c r="E29" s="32">
        <v>53</v>
      </c>
      <c r="F29" s="32">
        <v>40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2">
        <v>138</v>
      </c>
      <c r="C30" s="32">
        <v>138</v>
      </c>
      <c r="D30" s="32">
        <v>138</v>
      </c>
      <c r="E30" s="32">
        <v>125</v>
      </c>
      <c r="F30" s="32">
        <v>123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2">
        <v>26.02</v>
      </c>
      <c r="C31" s="32">
        <v>22</v>
      </c>
      <c r="D31" s="32">
        <v>22</v>
      </c>
      <c r="E31" s="32">
        <v>12</v>
      </c>
      <c r="F31" s="32">
        <v>12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787.02</v>
      </c>
      <c r="C33" s="11">
        <f>SUM(C16:C31)</f>
        <v>778</v>
      </c>
      <c r="D33" s="11">
        <f>SUM(D16:D31)</f>
        <v>824</v>
      </c>
      <c r="E33" s="11">
        <f>SUM(E16:E31)</f>
        <v>754</v>
      </c>
      <c r="F33" s="11">
        <f>SUM(F16:F31)</f>
        <v>636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-187.01999999999998</v>
      </c>
      <c r="C35" s="11">
        <f>C13-C33</f>
        <v>-198</v>
      </c>
      <c r="D35" s="11">
        <f>D13-D33</f>
        <v>-189</v>
      </c>
      <c r="E35" s="11">
        <f>E13-E33</f>
        <v>-29</v>
      </c>
      <c r="F35" s="11">
        <f>F13-F33</f>
        <v>149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6">
        <f>B35/B33</f>
        <v>-0.23763055576732484</v>
      </c>
      <c r="C37" s="16">
        <f t="shared" ref="C37:F37" si="0">C35/C33</f>
        <v>-0.25449871465295631</v>
      </c>
      <c r="D37" s="16">
        <f t="shared" si="0"/>
        <v>-0.22936893203883496</v>
      </c>
      <c r="E37" s="16">
        <f t="shared" si="0"/>
        <v>-3.8461538461538464E-2</v>
      </c>
      <c r="F37" s="16">
        <f t="shared" si="0"/>
        <v>0.23427672955974843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10.980000000000018</v>
      </c>
      <c r="D39" s="11">
        <f>B35-D35</f>
        <v>1.9800000000000182</v>
      </c>
      <c r="E39" s="11">
        <f>B35-E35</f>
        <v>-158.01999999999998</v>
      </c>
      <c r="F39" s="11">
        <f>B35-F35</f>
        <v>-336.02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8" t="s">
        <v>40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6">
        <f>B37-C37</f>
        <v>1.6868158885631479E-2</v>
      </c>
      <c r="D41" s="16">
        <f>B37-D37</f>
        <v>-8.2616237284898753E-3</v>
      </c>
      <c r="E41" s="16">
        <f>B37-E37</f>
        <v>-0.19916901730578637</v>
      </c>
      <c r="F41" s="16">
        <f>B37-F37</f>
        <v>-0.47190728532707327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8" t="s">
        <v>40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1">
        <f>B33/B3</f>
        <v>1124.3142857142857</v>
      </c>
      <c r="C44" s="21">
        <f>C33/C3</f>
        <v>1144.1176470588234</v>
      </c>
      <c r="D44" s="21">
        <f t="shared" ref="D44:E44" si="1">D33/D3</f>
        <v>1084.2105263157894</v>
      </c>
      <c r="E44" s="21">
        <f t="shared" si="1"/>
        <v>887.05882352941182</v>
      </c>
      <c r="F44" s="21">
        <f>F33/F3</f>
        <v>698.90109890109886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8" t="s">
        <v>41</v>
      </c>
      <c r="B45" s="21"/>
      <c r="C45" s="21">
        <f>B44-C44</f>
        <v>-19.803361344537734</v>
      </c>
      <c r="D45" s="21">
        <f>B44-D44</f>
        <v>40.103759398496322</v>
      </c>
      <c r="E45" s="21">
        <f>B44-E44</f>
        <v>237.25546218487386</v>
      </c>
      <c r="F45" s="21">
        <f>B44-F44</f>
        <v>425.41318681318683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0.78701999999999994</v>
      </c>
      <c r="C47" s="11">
        <f t="shared" ref="C47:F47" si="2">C33/C5</f>
        <v>0.77800000000000002</v>
      </c>
      <c r="D47" s="11">
        <f t="shared" si="2"/>
        <v>0.82399999999999995</v>
      </c>
      <c r="E47" s="11">
        <f t="shared" si="2"/>
        <v>0.754</v>
      </c>
      <c r="F47" s="11">
        <f t="shared" si="2"/>
        <v>0.63600000000000001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3" t="s">
        <v>41</v>
      </c>
      <c r="B48" s="24"/>
      <c r="C48" s="25">
        <f>B47-C47</f>
        <v>9.019999999999917E-3</v>
      </c>
      <c r="D48" s="25">
        <f>B47-D47</f>
        <v>-3.6980000000000013E-2</v>
      </c>
      <c r="E48" s="25">
        <f>B47-E47</f>
        <v>3.3019999999999938E-2</v>
      </c>
      <c r="F48" s="25">
        <f>B47-F47</f>
        <v>0.15101999999999993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ht="15.75" thickBot="1" x14ac:dyDescent="0.3">
      <c r="A67" s="27"/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8"/>
    </row>
  </sheetData>
  <sheetProtection algorithmName="SHA-512" hashValue="fbSrmpCZYnmPDJF+7qNGzyHklLqbzZ/EQ1/jxGZh+IvoT4T6+F5RJMGEPoRjMTfyaNN04rwVPQ2dwt2VUwAR9w==" saltValue="IbtKXC8xlsGZcHl1ojS/8A==" spinCount="100000" sheet="1" objects="1" scenarios="1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2A6C0-3056-4CDA-99D3-FC093C9E42C1}">
  <sheetPr codeName="Sheet4"/>
  <dimension ref="A1:P66"/>
  <sheetViews>
    <sheetView workbookViewId="0">
      <selection activeCell="A6" sqref="A6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37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5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38</v>
      </c>
      <c r="B3" s="32">
        <v>0.7</v>
      </c>
      <c r="C3" s="32">
        <v>0.68</v>
      </c>
      <c r="D3" s="32">
        <v>0.76</v>
      </c>
      <c r="E3" s="32">
        <v>0.85</v>
      </c>
      <c r="F3" s="32">
        <v>0.91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39</v>
      </c>
      <c r="B5" s="34">
        <v>1000</v>
      </c>
      <c r="C5" s="34">
        <v>1000</v>
      </c>
      <c r="D5" s="34">
        <v>1000</v>
      </c>
      <c r="E5" s="34">
        <v>1000</v>
      </c>
      <c r="F5" s="34">
        <v>1000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700</v>
      </c>
      <c r="C7" s="11">
        <f>C3*C5</f>
        <v>680</v>
      </c>
      <c r="D7" s="11">
        <f>D3*D5</f>
        <v>760</v>
      </c>
      <c r="E7" s="11">
        <f>E3*E5</f>
        <v>850</v>
      </c>
      <c r="F7" s="11">
        <f>F3*F5</f>
        <v>910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5">
        <v>0.2</v>
      </c>
      <c r="C10" s="35">
        <v>0.2</v>
      </c>
      <c r="D10" s="35">
        <v>0.2</v>
      </c>
      <c r="E10" s="35">
        <v>0.2</v>
      </c>
      <c r="F10" s="35">
        <v>0.2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29">
        <f>((B10*B5)*B3)</f>
        <v>140</v>
      </c>
      <c r="C11" s="29">
        <f t="shared" ref="C11:F11" si="0">((C10*C5)*C3)</f>
        <v>136</v>
      </c>
      <c r="D11" s="29">
        <f t="shared" si="0"/>
        <v>152</v>
      </c>
      <c r="E11" s="29">
        <f t="shared" si="0"/>
        <v>170</v>
      </c>
      <c r="F11" s="29">
        <f t="shared" si="0"/>
        <v>182</v>
      </c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(((1-B10)*B5)*B3)</f>
        <v>560</v>
      </c>
      <c r="C13" s="11">
        <f t="shared" ref="C13:F13" si="1">(((1-C10)*C5)*C3)</f>
        <v>544</v>
      </c>
      <c r="D13" s="11">
        <f t="shared" si="1"/>
        <v>608</v>
      </c>
      <c r="E13" s="11">
        <f t="shared" si="1"/>
        <v>680</v>
      </c>
      <c r="F13" s="11">
        <f t="shared" si="1"/>
        <v>728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40</v>
      </c>
      <c r="C16" s="32">
        <v>40</v>
      </c>
      <c r="D16" s="32">
        <v>40</v>
      </c>
      <c r="E16" s="32">
        <v>40</v>
      </c>
      <c r="F16" s="32">
        <v>35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2">
        <v>76</v>
      </c>
      <c r="C17" s="32">
        <v>86</v>
      </c>
      <c r="D17" s="32">
        <v>97</v>
      </c>
      <c r="E17" s="32">
        <v>69</v>
      </c>
      <c r="F17" s="32">
        <v>44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2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2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2">
        <v>59</v>
      </c>
      <c r="C20" s="32">
        <v>54</v>
      </c>
      <c r="D20" s="32">
        <v>70</v>
      </c>
      <c r="E20" s="32">
        <v>68</v>
      </c>
      <c r="F20" s="32">
        <v>34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2">
        <v>58</v>
      </c>
      <c r="C21" s="32">
        <v>49</v>
      </c>
      <c r="D21" s="32">
        <v>54</v>
      </c>
      <c r="E21" s="32">
        <v>39</v>
      </c>
      <c r="F21" s="32">
        <v>23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2">
        <v>27</v>
      </c>
      <c r="C22" s="32">
        <v>26</v>
      </c>
      <c r="D22" s="32">
        <v>40</v>
      </c>
      <c r="E22" s="32">
        <v>35</v>
      </c>
      <c r="F22" s="32">
        <v>17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2">
        <v>0</v>
      </c>
      <c r="C23" s="32">
        <v>0</v>
      </c>
      <c r="D23" s="32">
        <v>0</v>
      </c>
      <c r="E23" s="32">
        <v>0</v>
      </c>
      <c r="F23" s="32">
        <v>0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2">
        <v>48</v>
      </c>
      <c r="C24" s="32">
        <v>48</v>
      </c>
      <c r="D24" s="32">
        <v>48</v>
      </c>
      <c r="E24" s="32">
        <v>60</v>
      </c>
      <c r="F24" s="32">
        <v>62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2">
        <v>0</v>
      </c>
      <c r="C25" s="32">
        <v>0</v>
      </c>
      <c r="D25" s="32">
        <v>0</v>
      </c>
      <c r="E25" s="32">
        <v>0</v>
      </c>
      <c r="F25" s="32">
        <v>0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2">
        <v>81</v>
      </c>
      <c r="C26" s="32">
        <v>81</v>
      </c>
      <c r="D26" s="32">
        <v>81</v>
      </c>
      <c r="E26" s="32">
        <v>76</v>
      </c>
      <c r="F26" s="32">
        <v>71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2">
        <v>25</v>
      </c>
      <c r="C27" s="32">
        <v>25</v>
      </c>
      <c r="D27" s="32">
        <v>25</v>
      </c>
      <c r="E27" s="32">
        <v>24</v>
      </c>
      <c r="F27" s="32">
        <v>28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2">
        <v>142</v>
      </c>
      <c r="C28" s="32">
        <v>142</v>
      </c>
      <c r="D28" s="32">
        <v>142</v>
      </c>
      <c r="E28" s="32">
        <v>142</v>
      </c>
      <c r="F28" s="32">
        <v>137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2">
        <v>55</v>
      </c>
      <c r="C29" s="32">
        <v>55</v>
      </c>
      <c r="D29" s="32">
        <v>55</v>
      </c>
      <c r="E29" s="32">
        <v>53</v>
      </c>
      <c r="F29" s="32">
        <v>40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2">
        <v>138</v>
      </c>
      <c r="C30" s="32">
        <v>138</v>
      </c>
      <c r="D30" s="32">
        <v>138</v>
      </c>
      <c r="E30" s="32">
        <v>125</v>
      </c>
      <c r="F30" s="32">
        <v>123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2">
        <v>26.02</v>
      </c>
      <c r="C31" s="32">
        <v>22</v>
      </c>
      <c r="D31" s="32">
        <v>22</v>
      </c>
      <c r="E31" s="32">
        <v>12</v>
      </c>
      <c r="F31" s="32">
        <v>12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9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787.02</v>
      </c>
      <c r="C33" s="11">
        <f>SUM(C16:C31)</f>
        <v>778</v>
      </c>
      <c r="D33" s="11">
        <f>SUM(D16:D31)</f>
        <v>824</v>
      </c>
      <c r="E33" s="11">
        <f>SUM(E16:E31)</f>
        <v>754</v>
      </c>
      <c r="F33" s="11">
        <f>SUM(F16:F31)</f>
        <v>636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-227.01999999999998</v>
      </c>
      <c r="C35" s="11">
        <f>C13-C33</f>
        <v>-234</v>
      </c>
      <c r="D35" s="11">
        <f>D13-D33</f>
        <v>-216</v>
      </c>
      <c r="E35" s="11">
        <f>E13-E33</f>
        <v>-74</v>
      </c>
      <c r="F35" s="11">
        <f>F13-F33</f>
        <v>92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6">
        <f>B35/B33</f>
        <v>-0.28845518538283649</v>
      </c>
      <c r="C37" s="16">
        <f t="shared" ref="C37:F37" si="2">C35/C33</f>
        <v>-0.30077120822622105</v>
      </c>
      <c r="D37" s="16">
        <f t="shared" si="2"/>
        <v>-0.26213592233009708</v>
      </c>
      <c r="E37" s="16">
        <f t="shared" si="2"/>
        <v>-9.8143236074270557E-2</v>
      </c>
      <c r="F37" s="16">
        <f t="shared" si="2"/>
        <v>0.14465408805031446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6.9800000000000182</v>
      </c>
      <c r="D39" s="11">
        <f>B35-D35</f>
        <v>-11.019999999999982</v>
      </c>
      <c r="E39" s="11">
        <f>B35-E35</f>
        <v>-153.01999999999998</v>
      </c>
      <c r="F39" s="11">
        <f>B35-F35</f>
        <v>-319.02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8" t="s">
        <v>42</v>
      </c>
      <c r="B40" s="9"/>
      <c r="C40" s="9"/>
      <c r="D40" s="9"/>
      <c r="E40" s="9"/>
      <c r="F40" s="9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9">
        <f>B37-C37</f>
        <v>1.2316022843384566E-2</v>
      </c>
      <c r="D41" s="19">
        <f>B37-D37</f>
        <v>-2.6319263052739406E-2</v>
      </c>
      <c r="E41" s="19">
        <f>B37-E37</f>
        <v>-0.19031194930856593</v>
      </c>
      <c r="F41" s="19">
        <f>B37-F37</f>
        <v>-0.43310927343315098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8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1">
        <f>B33/B3</f>
        <v>1124.3142857142857</v>
      </c>
      <c r="C44" s="21">
        <f t="shared" ref="C44:F44" si="3">C33/C3</f>
        <v>1144.1176470588234</v>
      </c>
      <c r="D44" s="21">
        <f t="shared" si="3"/>
        <v>1084.2105263157894</v>
      </c>
      <c r="E44" s="21">
        <f t="shared" si="3"/>
        <v>887.05882352941182</v>
      </c>
      <c r="F44" s="21">
        <f t="shared" si="3"/>
        <v>698.90109890109886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8" t="s">
        <v>43</v>
      </c>
      <c r="B45" s="21"/>
      <c r="C45" s="21">
        <f>B44-C44</f>
        <v>-19.803361344537734</v>
      </c>
      <c r="D45" s="21">
        <f>B44-D44</f>
        <v>40.103759398496322</v>
      </c>
      <c r="E45" s="21">
        <f>B44-E44</f>
        <v>237.25546218487386</v>
      </c>
      <c r="F45" s="21">
        <f>B44-F44</f>
        <v>425.41318681318683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0.78701999999999994</v>
      </c>
      <c r="C47" s="11">
        <f t="shared" ref="C47:F47" si="4">C33/C5</f>
        <v>0.77800000000000002</v>
      </c>
      <c r="D47" s="11">
        <f t="shared" si="4"/>
        <v>0.82399999999999995</v>
      </c>
      <c r="E47" s="11">
        <f t="shared" si="4"/>
        <v>0.754</v>
      </c>
      <c r="F47" s="11">
        <f t="shared" si="4"/>
        <v>0.63600000000000001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3" t="s">
        <v>43</v>
      </c>
      <c r="B48" s="24"/>
      <c r="C48" s="25">
        <f>B47-C47</f>
        <v>9.019999999999917E-3</v>
      </c>
      <c r="D48" s="25">
        <f>B47-D47</f>
        <v>-3.6980000000000013E-2</v>
      </c>
      <c r="E48" s="25">
        <f>B47-E47</f>
        <v>3.3019999999999938E-2</v>
      </c>
      <c r="F48" s="25">
        <f>B47-F47</f>
        <v>0.15101999999999993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ht="15.75" thickBot="1" x14ac:dyDescent="0.3">
      <c r="A66" s="27"/>
      <c r="B66" s="24"/>
      <c r="C66" s="24"/>
      <c r="D66" s="24"/>
      <c r="E66" s="24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8"/>
    </row>
  </sheetData>
  <sheetProtection algorithmName="SHA-512" hashValue="aGxdaKUgRZkFhIiRZCwCyMqxJqpMT/Hf0zopxY9RfVT/h4KBrr7v6FkcbxKN7EuKwboUud7IT5BZTXx0S4HRWw==" saltValue="O4/PraJEj+zkmdiw+tIRYw==" spinCount="100000" sheet="1" objects="1" scenario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E56DF-9152-4AF1-B710-5F9D60CEFE76}">
  <sheetPr codeName="Sheet5"/>
  <dimension ref="A1:U73"/>
  <sheetViews>
    <sheetView workbookViewId="0">
      <selection activeCell="B3" sqref="B3"/>
    </sheetView>
  </sheetViews>
  <sheetFormatPr defaultRowHeight="15" x14ac:dyDescent="0.25"/>
  <cols>
    <col min="1" max="1" width="29" customWidth="1"/>
  </cols>
  <sheetData>
    <row r="1" spans="1:17" x14ac:dyDescent="0.25">
      <c r="A1" s="2" t="s">
        <v>32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1</v>
      </c>
      <c r="B3" s="32">
        <v>10.75</v>
      </c>
      <c r="C3" s="32">
        <v>10.8</v>
      </c>
      <c r="D3" s="32">
        <v>12.5</v>
      </c>
      <c r="E3" s="32">
        <v>14.2</v>
      </c>
      <c r="F3" s="33">
        <v>13.3</v>
      </c>
      <c r="G3" s="9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8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2</v>
      </c>
      <c r="B5" s="34">
        <v>65</v>
      </c>
      <c r="C5" s="34">
        <v>65</v>
      </c>
      <c r="D5" s="34">
        <v>65</v>
      </c>
      <c r="E5" s="34">
        <v>65</v>
      </c>
      <c r="F5" s="38">
        <v>65</v>
      </c>
      <c r="G5" s="9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8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698.75</v>
      </c>
      <c r="C7" s="11">
        <f>C3*C5</f>
        <v>702</v>
      </c>
      <c r="D7" s="11">
        <f>D3*D5</f>
        <v>812.5</v>
      </c>
      <c r="E7" s="11">
        <f>E3*E5</f>
        <v>923</v>
      </c>
      <c r="F7" s="12">
        <f>F3*F5</f>
        <v>864.5</v>
      </c>
      <c r="G7" s="9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24</v>
      </c>
      <c r="B10" s="32">
        <v>100</v>
      </c>
      <c r="C10" s="32">
        <v>100</v>
      </c>
      <c r="D10" s="32">
        <v>125</v>
      </c>
      <c r="E10" s="32">
        <v>125</v>
      </c>
      <c r="F10" s="33">
        <v>125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/>
      <c r="B11" s="14"/>
      <c r="C11" s="14"/>
      <c r="D11" s="8"/>
      <c r="E11" s="8"/>
      <c r="F11" s="31"/>
      <c r="G11" s="9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8"/>
      <c r="C12" s="8"/>
      <c r="D12" s="8"/>
      <c r="E12" s="8"/>
      <c r="F12" s="31"/>
      <c r="G12" s="9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1">
        <f>B7-B10</f>
        <v>598.75</v>
      </c>
      <c r="C13" s="11">
        <f>C7-C10</f>
        <v>602</v>
      </c>
      <c r="D13" s="11">
        <f>D7-D10</f>
        <v>687.5</v>
      </c>
      <c r="E13" s="11">
        <f>E7-E10</f>
        <v>798</v>
      </c>
      <c r="F13" s="12">
        <f>F7-F10</f>
        <v>739.5</v>
      </c>
      <c r="G13" s="9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9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2">
        <v>73</v>
      </c>
      <c r="C16" s="32">
        <v>73</v>
      </c>
      <c r="D16" s="32">
        <v>73</v>
      </c>
      <c r="E16" s="32">
        <v>48</v>
      </c>
      <c r="F16" s="33">
        <v>47</v>
      </c>
      <c r="G16" s="9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21" x14ac:dyDescent="0.25">
      <c r="A17" s="5" t="s">
        <v>9</v>
      </c>
      <c r="B17" s="32">
        <v>40</v>
      </c>
      <c r="C17" s="32">
        <v>45</v>
      </c>
      <c r="D17" s="32">
        <v>52</v>
      </c>
      <c r="E17" s="32">
        <v>37</v>
      </c>
      <c r="F17" s="33">
        <v>30</v>
      </c>
      <c r="G17" s="9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21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3">
        <v>10</v>
      </c>
      <c r="G18" s="9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21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3">
        <v>0</v>
      </c>
      <c r="G19" s="9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21" x14ac:dyDescent="0.25">
      <c r="A20" s="5" t="s">
        <v>28</v>
      </c>
      <c r="B20" s="32">
        <v>0</v>
      </c>
      <c r="C20" s="32">
        <v>0</v>
      </c>
      <c r="D20" s="32">
        <v>0</v>
      </c>
      <c r="E20" s="32">
        <v>0</v>
      </c>
      <c r="F20" s="33">
        <v>0</v>
      </c>
      <c r="G20" s="9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21" x14ac:dyDescent="0.25">
      <c r="A21" s="5" t="s">
        <v>29</v>
      </c>
      <c r="B21" s="32">
        <v>48</v>
      </c>
      <c r="C21" s="32">
        <v>41</v>
      </c>
      <c r="D21" s="32">
        <v>45</v>
      </c>
      <c r="E21" s="32">
        <v>33</v>
      </c>
      <c r="F21" s="33">
        <v>20</v>
      </c>
      <c r="G21" s="9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21" x14ac:dyDescent="0.25">
      <c r="A22" s="5" t="s">
        <v>30</v>
      </c>
      <c r="B22" s="32">
        <v>23</v>
      </c>
      <c r="C22" s="32">
        <v>22</v>
      </c>
      <c r="D22" s="32">
        <v>34</v>
      </c>
      <c r="E22" s="32">
        <v>29</v>
      </c>
      <c r="F22" s="33">
        <v>14</v>
      </c>
      <c r="G22" s="9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21" x14ac:dyDescent="0.25">
      <c r="A23" s="5" t="s">
        <v>6</v>
      </c>
      <c r="B23" s="32">
        <v>55</v>
      </c>
      <c r="C23" s="32">
        <v>55</v>
      </c>
      <c r="D23" s="32">
        <v>55</v>
      </c>
      <c r="E23" s="32">
        <v>64</v>
      </c>
      <c r="F23" s="33">
        <v>54</v>
      </c>
      <c r="G23" s="9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21" x14ac:dyDescent="0.25">
      <c r="A24" s="5" t="s">
        <v>5</v>
      </c>
      <c r="B24" s="32">
        <v>41</v>
      </c>
      <c r="C24" s="32">
        <v>41</v>
      </c>
      <c r="D24" s="32">
        <v>41</v>
      </c>
      <c r="E24" s="32">
        <v>45</v>
      </c>
      <c r="F24" s="33">
        <v>45</v>
      </c>
      <c r="G24" s="9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21" x14ac:dyDescent="0.25">
      <c r="A25" s="5" t="s">
        <v>23</v>
      </c>
      <c r="B25" s="32">
        <v>17</v>
      </c>
      <c r="C25" s="32">
        <v>17</v>
      </c>
      <c r="D25" s="32">
        <v>17</v>
      </c>
      <c r="E25" s="32">
        <v>17</v>
      </c>
      <c r="F25" s="33">
        <v>15</v>
      </c>
      <c r="G25" s="9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21" x14ac:dyDescent="0.25">
      <c r="A26" s="5" t="s">
        <v>7</v>
      </c>
      <c r="B26" s="32">
        <v>55</v>
      </c>
      <c r="C26" s="32">
        <v>55</v>
      </c>
      <c r="D26" s="32">
        <v>55</v>
      </c>
      <c r="E26" s="32">
        <v>45</v>
      </c>
      <c r="F26" s="33">
        <v>47</v>
      </c>
      <c r="G26" s="9"/>
      <c r="H26" s="9"/>
      <c r="I26" s="9"/>
      <c r="J26" s="9"/>
      <c r="K26" s="9"/>
      <c r="L26" s="9"/>
      <c r="M26" s="9"/>
      <c r="N26" s="9"/>
      <c r="O26" s="9"/>
      <c r="P26" s="9"/>
      <c r="Q26" s="10"/>
      <c r="U26" s="1"/>
    </row>
    <row r="27" spans="1:21" x14ac:dyDescent="0.25">
      <c r="A27" s="5" t="s">
        <v>8</v>
      </c>
      <c r="B27" s="32">
        <v>15</v>
      </c>
      <c r="C27" s="32">
        <v>15</v>
      </c>
      <c r="D27" s="32">
        <v>15</v>
      </c>
      <c r="E27" s="32">
        <v>13</v>
      </c>
      <c r="F27" s="33">
        <v>13</v>
      </c>
      <c r="G27" s="9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21" x14ac:dyDescent="0.25">
      <c r="A28" s="5" t="s">
        <v>21</v>
      </c>
      <c r="B28" s="32">
        <v>58</v>
      </c>
      <c r="C28" s="32">
        <v>58</v>
      </c>
      <c r="D28" s="32">
        <v>58</v>
      </c>
      <c r="E28" s="32">
        <v>70</v>
      </c>
      <c r="F28" s="33">
        <v>42</v>
      </c>
      <c r="G28" s="9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21" x14ac:dyDescent="0.25">
      <c r="A29" s="5" t="s">
        <v>10</v>
      </c>
      <c r="B29" s="32">
        <v>21</v>
      </c>
      <c r="C29" s="32">
        <v>21</v>
      </c>
      <c r="D29" s="32">
        <v>21</v>
      </c>
      <c r="E29" s="32">
        <v>19</v>
      </c>
      <c r="F29" s="33">
        <v>18</v>
      </c>
      <c r="G29" s="9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21" x14ac:dyDescent="0.25">
      <c r="A30" s="5" t="s">
        <v>22</v>
      </c>
      <c r="B30" s="32">
        <v>32</v>
      </c>
      <c r="C30" s="32">
        <v>32</v>
      </c>
      <c r="D30" s="32">
        <v>32</v>
      </c>
      <c r="E30" s="32">
        <v>29</v>
      </c>
      <c r="F30" s="33">
        <v>14</v>
      </c>
      <c r="G30" s="9"/>
      <c r="H30" s="9"/>
      <c r="I30" s="9"/>
      <c r="J30" s="9"/>
      <c r="K30" s="9"/>
      <c r="L30" s="9"/>
      <c r="M30" s="9"/>
      <c r="N30" s="9"/>
      <c r="O30" s="9"/>
      <c r="P30" s="9"/>
      <c r="Q30" s="10"/>
      <c r="T30" s="1"/>
    </row>
    <row r="31" spans="1:21" x14ac:dyDescent="0.25">
      <c r="A31" s="5" t="s">
        <v>31</v>
      </c>
      <c r="B31" s="32">
        <v>14.32</v>
      </c>
      <c r="C31" s="32">
        <v>14.32</v>
      </c>
      <c r="D31" s="32">
        <v>11</v>
      </c>
      <c r="E31" s="32">
        <v>6</v>
      </c>
      <c r="F31" s="33">
        <v>6</v>
      </c>
      <c r="G31" s="9"/>
      <c r="H31" s="9"/>
      <c r="I31" s="9"/>
      <c r="J31" s="9"/>
      <c r="K31" s="9"/>
      <c r="L31" s="9"/>
      <c r="M31" s="9"/>
      <c r="N31" s="9"/>
      <c r="O31" s="9"/>
      <c r="P31" s="9"/>
      <c r="Q31" s="10"/>
      <c r="S31" s="1"/>
    </row>
    <row r="32" spans="1:21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27</v>
      </c>
      <c r="B33" s="11">
        <f>SUM(B16:B31)</f>
        <v>504.32</v>
      </c>
      <c r="C33" s="11">
        <f>SUM(C16:C31)</f>
        <v>501.32</v>
      </c>
      <c r="D33" s="11">
        <f>SUM(D16:D31)</f>
        <v>521</v>
      </c>
      <c r="E33" s="11">
        <f>SUM(E16:E31)</f>
        <v>466</v>
      </c>
      <c r="F33" s="12">
        <f>SUM(F16:F31)</f>
        <v>375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B13-B33</f>
        <v>94.43</v>
      </c>
      <c r="C35" s="11">
        <f>C13-C33</f>
        <v>100.68</v>
      </c>
      <c r="D35" s="11">
        <f>D13-D33</f>
        <v>166.5</v>
      </c>
      <c r="E35" s="11">
        <f>E13-E33</f>
        <v>332</v>
      </c>
      <c r="F35" s="12">
        <f>F13-F33</f>
        <v>364.5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6">
        <f>B35/B33</f>
        <v>0.18724222715736041</v>
      </c>
      <c r="C37" s="16">
        <f t="shared" ref="C37:F37" si="0">C35/C33</f>
        <v>0.20082980930343894</v>
      </c>
      <c r="D37" s="16">
        <f t="shared" si="0"/>
        <v>0.31957773512476007</v>
      </c>
      <c r="E37" s="16">
        <f t="shared" si="0"/>
        <v>0.71244635193133043</v>
      </c>
      <c r="F37" s="17">
        <f t="shared" si="0"/>
        <v>0.97199999999999998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-6.25</v>
      </c>
      <c r="D39" s="11">
        <f>B35-D35</f>
        <v>-72.069999999999993</v>
      </c>
      <c r="E39" s="11">
        <f>B35-E35</f>
        <v>-237.57</v>
      </c>
      <c r="F39" s="12">
        <f>B35-F35</f>
        <v>-270.07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8" t="s">
        <v>42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19">
        <f>B37-C37</f>
        <v>-1.3587582146078525E-2</v>
      </c>
      <c r="D41" s="19">
        <f>B37-D37</f>
        <v>-0.13233550796739965</v>
      </c>
      <c r="E41" s="19">
        <f>B37-E37</f>
        <v>-0.52520412477397005</v>
      </c>
      <c r="F41" s="20">
        <f>B37-F37</f>
        <v>-0.78475777284263959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25</v>
      </c>
      <c r="B44" s="21">
        <f>B33/B3</f>
        <v>46.91348837209302</v>
      </c>
      <c r="C44" s="21">
        <f>C33/C3</f>
        <v>46.418518518518518</v>
      </c>
      <c r="D44" s="21">
        <f>D33/D3</f>
        <v>41.68</v>
      </c>
      <c r="E44" s="21">
        <f>E33/E3</f>
        <v>32.816901408450704</v>
      </c>
      <c r="F44" s="22">
        <f>F33/F3</f>
        <v>28.195488721804509</v>
      </c>
      <c r="G44" s="9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8" t="s">
        <v>43</v>
      </c>
      <c r="B45" s="21"/>
      <c r="C45" s="21">
        <f>B44-C44</f>
        <v>0.49496985357450285</v>
      </c>
      <c r="D45" s="21">
        <f>B44-D44</f>
        <v>5.2334883720930208</v>
      </c>
      <c r="E45" s="21">
        <f>B44-E44</f>
        <v>14.096586963642316</v>
      </c>
      <c r="F45" s="22">
        <f>B44-F44</f>
        <v>18.717999650288512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26</v>
      </c>
      <c r="B47" s="11">
        <f>B33/B5</f>
        <v>7.7587692307692304</v>
      </c>
      <c r="C47" s="11">
        <f>C33/C5</f>
        <v>7.7126153846153844</v>
      </c>
      <c r="D47" s="11">
        <f>D33/D5</f>
        <v>8.0153846153846153</v>
      </c>
      <c r="E47" s="11">
        <f>E33/E5</f>
        <v>7.1692307692307695</v>
      </c>
      <c r="F47" s="12">
        <f>F33/F5</f>
        <v>5.7692307692307692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3" t="s">
        <v>43</v>
      </c>
      <c r="B48" s="24"/>
      <c r="C48" s="25">
        <f>B47-C47</f>
        <v>4.615384615384599E-2</v>
      </c>
      <c r="D48" s="25">
        <f>B47-D47</f>
        <v>-0.25661538461538491</v>
      </c>
      <c r="E48" s="25">
        <f>B47-E47</f>
        <v>0.5895384615384609</v>
      </c>
      <c r="F48" s="26">
        <f>B47-F47</f>
        <v>1.9895384615384613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x14ac:dyDescent="0.25">
      <c r="A71" s="5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10"/>
    </row>
    <row r="72" spans="1:17" x14ac:dyDescent="0.25">
      <c r="A72" s="5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10"/>
    </row>
    <row r="73" spans="1:17" ht="15.75" thickBot="1" x14ac:dyDescent="0.3">
      <c r="A73" s="27"/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8"/>
    </row>
  </sheetData>
  <sheetProtection algorithmName="SHA-512" hashValue="PvrIK6XU2cC++QcujedR2aa5qrg4+VLtgOPqpaNWXPxTb8UjF8KXNp5qeYnKdFOFfUNRfZA19ybtMQzsQIc23w==" saltValue="RVEFmfs281Ocoh0n5/Z7vw==" spinCount="100000" sheet="1" objects="1" scenarios="1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3F1CC-C806-473E-88E5-72C5895FB736}">
  <sheetPr codeName="Sheet6"/>
  <dimension ref="A1:P69"/>
  <sheetViews>
    <sheetView workbookViewId="0">
      <selection activeCell="F2" sqref="F2"/>
    </sheetView>
  </sheetViews>
  <sheetFormatPr defaultRowHeight="15" x14ac:dyDescent="0.25"/>
  <cols>
    <col min="1" max="1" width="29.140625" customWidth="1"/>
  </cols>
  <sheetData>
    <row r="1" spans="1:16" x14ac:dyDescent="0.25">
      <c r="A1" s="2" t="s">
        <v>32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1</v>
      </c>
      <c r="B3" s="32">
        <v>10.75</v>
      </c>
      <c r="C3" s="32">
        <v>10.8</v>
      </c>
      <c r="D3" s="32">
        <v>12.5</v>
      </c>
      <c r="E3" s="32">
        <v>14.2</v>
      </c>
      <c r="F3" s="33">
        <v>13.3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8"/>
      <c r="D4" s="9"/>
      <c r="E4" s="9"/>
      <c r="F4" s="10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2</v>
      </c>
      <c r="B5" s="34">
        <v>65</v>
      </c>
      <c r="C5" s="34">
        <v>65</v>
      </c>
      <c r="D5" s="34">
        <v>65</v>
      </c>
      <c r="E5" s="34">
        <v>65</v>
      </c>
      <c r="F5" s="38">
        <v>65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8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698.75</v>
      </c>
      <c r="C7" s="11">
        <f>C3*C5</f>
        <v>702</v>
      </c>
      <c r="D7" s="11">
        <f>D3*D5</f>
        <v>812.5</v>
      </c>
      <c r="E7" s="11">
        <f>E3*E5</f>
        <v>923</v>
      </c>
      <c r="F7" s="11">
        <f>F3*F5</f>
        <v>864.5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20</v>
      </c>
      <c r="B10" s="35">
        <v>0.2</v>
      </c>
      <c r="C10" s="35">
        <v>0.2</v>
      </c>
      <c r="D10" s="35">
        <v>0.2</v>
      </c>
      <c r="E10" s="35">
        <v>0.2</v>
      </c>
      <c r="F10" s="36">
        <v>0.2</v>
      </c>
      <c r="G10" s="9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 t="s">
        <v>19</v>
      </c>
      <c r="B11" s="29">
        <f>((B10*B5)*B3)</f>
        <v>139.75</v>
      </c>
      <c r="C11" s="29">
        <f t="shared" ref="C11:F11" si="0">((C10*C5)*C3)</f>
        <v>140.4</v>
      </c>
      <c r="D11" s="29">
        <f t="shared" si="0"/>
        <v>162.5</v>
      </c>
      <c r="E11" s="29">
        <f t="shared" si="0"/>
        <v>184.6</v>
      </c>
      <c r="F11" s="30">
        <f t="shared" si="0"/>
        <v>172.9</v>
      </c>
      <c r="G11" s="9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(((1-B10)*B5)*B3)</f>
        <v>559</v>
      </c>
      <c r="C13" s="11">
        <f t="shared" ref="C13:F13" si="1">(((1-C10)*C5)*C3)</f>
        <v>561.6</v>
      </c>
      <c r="D13" s="11">
        <f t="shared" si="1"/>
        <v>650</v>
      </c>
      <c r="E13" s="11">
        <f t="shared" si="1"/>
        <v>738.4</v>
      </c>
      <c r="F13" s="12">
        <f t="shared" si="1"/>
        <v>691.6</v>
      </c>
      <c r="G13" s="9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73</v>
      </c>
      <c r="C16" s="32">
        <v>73</v>
      </c>
      <c r="D16" s="32">
        <v>73</v>
      </c>
      <c r="E16" s="32">
        <v>48</v>
      </c>
      <c r="F16" s="33">
        <v>47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2">
        <v>40</v>
      </c>
      <c r="C17" s="32">
        <v>45</v>
      </c>
      <c r="D17" s="32">
        <v>52</v>
      </c>
      <c r="E17" s="32">
        <v>37</v>
      </c>
      <c r="F17" s="33">
        <v>30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11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2">
        <v>0</v>
      </c>
      <c r="C20" s="32">
        <v>0</v>
      </c>
      <c r="D20" s="32">
        <v>0</v>
      </c>
      <c r="E20" s="32">
        <v>0</v>
      </c>
      <c r="F20" s="33">
        <v>0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2">
        <v>48</v>
      </c>
      <c r="C21" s="32">
        <v>41</v>
      </c>
      <c r="D21" s="32">
        <v>45</v>
      </c>
      <c r="E21" s="32">
        <v>33</v>
      </c>
      <c r="F21" s="33">
        <v>20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2">
        <v>23</v>
      </c>
      <c r="C22" s="32">
        <v>22</v>
      </c>
      <c r="D22" s="32">
        <v>34</v>
      </c>
      <c r="E22" s="32">
        <v>29</v>
      </c>
      <c r="F22" s="33">
        <v>14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2">
        <v>55</v>
      </c>
      <c r="C23" s="32">
        <v>55</v>
      </c>
      <c r="D23" s="32">
        <v>55</v>
      </c>
      <c r="E23" s="32">
        <v>64</v>
      </c>
      <c r="F23" s="33">
        <v>54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2">
        <v>41</v>
      </c>
      <c r="C24" s="32">
        <v>41</v>
      </c>
      <c r="D24" s="32">
        <v>41</v>
      </c>
      <c r="E24" s="32">
        <v>45</v>
      </c>
      <c r="F24" s="33">
        <v>45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2">
        <v>17</v>
      </c>
      <c r="C25" s="32">
        <v>17</v>
      </c>
      <c r="D25" s="32">
        <v>17</v>
      </c>
      <c r="E25" s="32">
        <v>17</v>
      </c>
      <c r="F25" s="33">
        <v>15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2">
        <v>55</v>
      </c>
      <c r="C26" s="32">
        <v>55</v>
      </c>
      <c r="D26" s="32">
        <v>55</v>
      </c>
      <c r="E26" s="32">
        <v>45</v>
      </c>
      <c r="F26" s="33">
        <v>47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2">
        <v>15</v>
      </c>
      <c r="C27" s="32">
        <v>15</v>
      </c>
      <c r="D27" s="32">
        <v>15</v>
      </c>
      <c r="E27" s="32">
        <v>13</v>
      </c>
      <c r="F27" s="33">
        <v>13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2">
        <v>58</v>
      </c>
      <c r="C28" s="32">
        <v>58</v>
      </c>
      <c r="D28" s="32">
        <v>58</v>
      </c>
      <c r="E28" s="32">
        <v>70</v>
      </c>
      <c r="F28" s="33">
        <v>42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2">
        <v>21</v>
      </c>
      <c r="C29" s="32">
        <v>21</v>
      </c>
      <c r="D29" s="32">
        <v>21</v>
      </c>
      <c r="E29" s="32">
        <v>19</v>
      </c>
      <c r="F29" s="33">
        <v>18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2">
        <v>32</v>
      </c>
      <c r="C30" s="32">
        <v>32</v>
      </c>
      <c r="D30" s="32">
        <v>32</v>
      </c>
      <c r="E30" s="32">
        <v>29</v>
      </c>
      <c r="F30" s="33">
        <v>14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2">
        <v>14.32</v>
      </c>
      <c r="C31" s="32">
        <v>14.32</v>
      </c>
      <c r="D31" s="32">
        <v>11</v>
      </c>
      <c r="E31" s="32">
        <v>6</v>
      </c>
      <c r="F31" s="33">
        <v>6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6"/>
      <c r="C32" s="6"/>
      <c r="D32" s="6"/>
      <c r="E32" s="6"/>
      <c r="F32" s="6"/>
      <c r="G32" s="5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504.32</v>
      </c>
      <c r="C33" s="11">
        <f>SUM(C16:C31)</f>
        <v>501.32</v>
      </c>
      <c r="D33" s="11">
        <f>SUM(D16:D31)</f>
        <v>521</v>
      </c>
      <c r="E33" s="11">
        <f>SUM(E16:E31)</f>
        <v>466</v>
      </c>
      <c r="F33" s="11">
        <f>SUM(F16:F31)</f>
        <v>375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9"/>
      <c r="G34" s="5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54.680000000000007</v>
      </c>
      <c r="C35" s="11">
        <f>C13-C33</f>
        <v>60.28000000000003</v>
      </c>
      <c r="D35" s="11">
        <f>D13-D33</f>
        <v>129</v>
      </c>
      <c r="E35" s="11">
        <f>E13-E33</f>
        <v>272.39999999999998</v>
      </c>
      <c r="F35" s="11">
        <f>F13-F33</f>
        <v>316.60000000000002</v>
      </c>
      <c r="G35" s="5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9"/>
      <c r="G36" s="5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6">
        <f>B35/B33</f>
        <v>0.10842322335025383</v>
      </c>
      <c r="C37" s="16">
        <f t="shared" ref="C37:F37" si="2">C35/C33</f>
        <v>0.12024255964254374</v>
      </c>
      <c r="D37" s="16">
        <f t="shared" si="2"/>
        <v>0.24760076775431861</v>
      </c>
      <c r="E37" s="16">
        <f t="shared" si="2"/>
        <v>0.58454935622317594</v>
      </c>
      <c r="F37" s="16">
        <f t="shared" si="2"/>
        <v>0.84426666666666672</v>
      </c>
      <c r="G37" s="5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9"/>
      <c r="G38" s="5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-5.6000000000000227</v>
      </c>
      <c r="D39" s="11">
        <f>B35-D35</f>
        <v>-74.319999999999993</v>
      </c>
      <c r="E39" s="11">
        <f>B35-E35</f>
        <v>-217.71999999999997</v>
      </c>
      <c r="F39" s="11">
        <f>B35-F35</f>
        <v>-261.92</v>
      </c>
      <c r="G39" s="5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8" t="s">
        <v>42</v>
      </c>
      <c r="B40" s="9"/>
      <c r="C40" s="8"/>
      <c r="D40" s="8"/>
      <c r="E40" s="8"/>
      <c r="F40" s="8"/>
      <c r="G40" s="5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6">
        <f>B37-C37</f>
        <v>-1.1819336292289914E-2</v>
      </c>
      <c r="D41" s="16">
        <f>B37-D37</f>
        <v>-0.13917754440406477</v>
      </c>
      <c r="E41" s="16">
        <f>B37-E37</f>
        <v>-0.4761261328729221</v>
      </c>
      <c r="F41" s="16">
        <f>B37-F37</f>
        <v>-0.73584344331641294</v>
      </c>
      <c r="G41" s="5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8" t="s">
        <v>42</v>
      </c>
      <c r="B42" s="9"/>
      <c r="C42" s="9"/>
      <c r="D42" s="9"/>
      <c r="E42" s="9"/>
      <c r="F42" s="9"/>
      <c r="G42" s="5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9"/>
      <c r="G43" s="5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1">
        <f>B33/B3</f>
        <v>46.91348837209302</v>
      </c>
      <c r="C44" s="21">
        <f t="shared" ref="C44:F44" si="3">C33/C3</f>
        <v>46.418518518518518</v>
      </c>
      <c r="D44" s="21">
        <f t="shared" si="3"/>
        <v>41.68</v>
      </c>
      <c r="E44" s="21">
        <f t="shared" si="3"/>
        <v>32.816901408450704</v>
      </c>
      <c r="F44" s="21">
        <f t="shared" si="3"/>
        <v>28.195488721804509</v>
      </c>
      <c r="G44" s="5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8" t="s">
        <v>43</v>
      </c>
      <c r="B45" s="21"/>
      <c r="C45" s="21">
        <f>B44-C44</f>
        <v>0.49496985357450285</v>
      </c>
      <c r="D45" s="21">
        <f>B44-D44</f>
        <v>5.2334883720930208</v>
      </c>
      <c r="E45" s="21">
        <f>B44-E44</f>
        <v>14.096586963642316</v>
      </c>
      <c r="F45" s="21">
        <f>B44-F44</f>
        <v>18.717999650288512</v>
      </c>
      <c r="G45" s="5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9"/>
      <c r="G46" s="5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7.7587692307692304</v>
      </c>
      <c r="C47" s="11">
        <f t="shared" ref="C47:F47" si="4">C33/C5</f>
        <v>7.7126153846153844</v>
      </c>
      <c r="D47" s="11">
        <f t="shared" si="4"/>
        <v>8.0153846153846153</v>
      </c>
      <c r="E47" s="11">
        <f t="shared" si="4"/>
        <v>7.1692307692307695</v>
      </c>
      <c r="F47" s="11">
        <f t="shared" si="4"/>
        <v>5.7692307692307692</v>
      </c>
      <c r="G47" s="5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3" t="s">
        <v>43</v>
      </c>
      <c r="B48" s="24"/>
      <c r="C48" s="25">
        <f>B47-C47</f>
        <v>4.615384615384599E-2</v>
      </c>
      <c r="D48" s="25">
        <f>B47-D47</f>
        <v>-0.25661538461538491</v>
      </c>
      <c r="E48" s="25">
        <f>B47-E47</f>
        <v>0.5895384615384609</v>
      </c>
      <c r="F48" s="25">
        <f>B47-F47</f>
        <v>1.9895384615384613</v>
      </c>
      <c r="G48" s="5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ht="15.75" thickBot="1" x14ac:dyDescent="0.3">
      <c r="A69" s="27"/>
      <c r="B69" s="24"/>
      <c r="C69" s="24"/>
      <c r="D69" s="24"/>
      <c r="E69" s="24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8"/>
    </row>
  </sheetData>
  <sheetProtection algorithmName="SHA-512" hashValue="i79wlt19jwS/sG0KInLHwYSfthC8c9d3G//fn99fgTum4uhjwGIQSNnVp6t100NfjJvSeriiIvs3/7A+zHqS3g==" saltValue="Osk3+KmqUnFuNQCU0MGcbA==" spinCount="100000" sheet="1" objects="1" scenario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595A-7C40-439D-9A20-F9EF7300F575}">
  <sheetPr codeName="Sheet7"/>
  <dimension ref="A1:P70"/>
  <sheetViews>
    <sheetView workbookViewId="0">
      <selection activeCell="B3" sqref="B3:F5"/>
    </sheetView>
  </sheetViews>
  <sheetFormatPr defaultRowHeight="15" x14ac:dyDescent="0.25"/>
  <cols>
    <col min="1" max="1" width="29" customWidth="1"/>
  </cols>
  <sheetData>
    <row r="1" spans="1:16" x14ac:dyDescent="0.25">
      <c r="A1" s="2" t="s">
        <v>33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4"/>
    </row>
    <row r="2" spans="1:16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9"/>
      <c r="P2" s="10"/>
    </row>
    <row r="3" spans="1:16" x14ac:dyDescent="0.25">
      <c r="A3" s="5" t="s">
        <v>35</v>
      </c>
      <c r="B3" s="32">
        <v>14.25</v>
      </c>
      <c r="C3" s="32">
        <v>14.5</v>
      </c>
      <c r="D3" s="32">
        <v>15.9</v>
      </c>
      <c r="E3" s="32">
        <v>16.7</v>
      </c>
      <c r="F3" s="32">
        <v>13.6</v>
      </c>
      <c r="G3" s="5"/>
      <c r="H3" s="9"/>
      <c r="I3" s="9"/>
      <c r="J3" s="9"/>
      <c r="K3" s="9"/>
      <c r="L3" s="9"/>
      <c r="M3" s="9"/>
      <c r="N3" s="9"/>
      <c r="O3" s="9"/>
      <c r="P3" s="10"/>
    </row>
    <row r="4" spans="1:16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10"/>
    </row>
    <row r="5" spans="1:16" x14ac:dyDescent="0.25">
      <c r="A5" s="5" t="s">
        <v>36</v>
      </c>
      <c r="B5" s="34">
        <v>70</v>
      </c>
      <c r="C5" s="34">
        <v>70</v>
      </c>
      <c r="D5" s="34">
        <v>70</v>
      </c>
      <c r="E5" s="34">
        <v>70</v>
      </c>
      <c r="F5" s="34">
        <v>70</v>
      </c>
      <c r="G5" s="5"/>
      <c r="H5" s="9"/>
      <c r="I5" s="9"/>
      <c r="J5" s="9"/>
      <c r="K5" s="9"/>
      <c r="L5" s="9"/>
      <c r="M5" s="9"/>
      <c r="N5" s="9"/>
      <c r="O5" s="9"/>
      <c r="P5" s="10"/>
    </row>
    <row r="6" spans="1:16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10"/>
    </row>
    <row r="7" spans="1:16" x14ac:dyDescent="0.25">
      <c r="A7" s="5" t="s">
        <v>13</v>
      </c>
      <c r="B7" s="11">
        <f>B3*B5</f>
        <v>997.5</v>
      </c>
      <c r="C7" s="11">
        <f t="shared" ref="C7:F7" si="0">C3*C5</f>
        <v>1015</v>
      </c>
      <c r="D7" s="11">
        <f t="shared" si="0"/>
        <v>1113</v>
      </c>
      <c r="E7" s="11">
        <f t="shared" si="0"/>
        <v>1169</v>
      </c>
      <c r="F7" s="11">
        <f t="shared" si="0"/>
        <v>952</v>
      </c>
      <c r="G7" s="5"/>
      <c r="H7" s="9"/>
      <c r="I7" s="9"/>
      <c r="J7" s="9"/>
      <c r="K7" s="9"/>
      <c r="L7" s="9"/>
      <c r="M7" s="9"/>
      <c r="N7" s="9"/>
      <c r="O7" s="9"/>
      <c r="P7" s="10"/>
    </row>
    <row r="8" spans="1:16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10"/>
    </row>
    <row r="9" spans="1:16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10"/>
    </row>
    <row r="10" spans="1:16" x14ac:dyDescent="0.25">
      <c r="A10" s="5" t="s">
        <v>24</v>
      </c>
      <c r="B10" s="32">
        <v>100</v>
      </c>
      <c r="C10" s="32">
        <v>100</v>
      </c>
      <c r="D10" s="32">
        <v>125</v>
      </c>
      <c r="E10" s="32">
        <v>125</v>
      </c>
      <c r="F10" s="32">
        <v>125</v>
      </c>
      <c r="G10" s="5"/>
      <c r="H10" s="9"/>
      <c r="I10" s="9"/>
      <c r="J10" s="9"/>
      <c r="K10" s="9"/>
      <c r="L10" s="9"/>
      <c r="M10" s="9"/>
      <c r="N10" s="9"/>
      <c r="O10" s="9"/>
      <c r="P10" s="10"/>
    </row>
    <row r="11" spans="1:16" x14ac:dyDescent="0.25">
      <c r="A11" s="5"/>
      <c r="B11" s="14"/>
      <c r="C11" s="9"/>
      <c r="D11" s="9"/>
      <c r="E11" s="9"/>
      <c r="F11" s="9"/>
      <c r="G11" s="5"/>
      <c r="H11" s="9"/>
      <c r="I11" s="9"/>
      <c r="J11" s="9"/>
      <c r="K11" s="9"/>
      <c r="L11" s="9"/>
      <c r="M11" s="9"/>
      <c r="N11" s="9"/>
      <c r="O11" s="9"/>
      <c r="P11" s="10"/>
    </row>
    <row r="12" spans="1:16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10"/>
    </row>
    <row r="13" spans="1:16" x14ac:dyDescent="0.25">
      <c r="A13" s="5" t="s">
        <v>17</v>
      </c>
      <c r="B13" s="11">
        <f>B7-B10</f>
        <v>897.5</v>
      </c>
      <c r="C13" s="11">
        <f>C7-C10</f>
        <v>915</v>
      </c>
      <c r="D13" s="11">
        <f t="shared" ref="D13:F13" si="1">D7-D10</f>
        <v>988</v>
      </c>
      <c r="E13" s="11">
        <f t="shared" si="1"/>
        <v>1044</v>
      </c>
      <c r="F13" s="11">
        <f t="shared" si="1"/>
        <v>827</v>
      </c>
      <c r="G13" s="5"/>
      <c r="H13" s="9"/>
      <c r="I13" s="9"/>
      <c r="J13" s="9"/>
      <c r="K13" s="9"/>
      <c r="L13" s="9"/>
      <c r="M13" s="9"/>
      <c r="N13" s="9"/>
      <c r="O13" s="9"/>
      <c r="P13" s="10"/>
    </row>
    <row r="14" spans="1:16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10"/>
    </row>
    <row r="15" spans="1:16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10"/>
    </row>
    <row r="16" spans="1:16" x14ac:dyDescent="0.25">
      <c r="A16" s="5" t="s">
        <v>3</v>
      </c>
      <c r="B16" s="32">
        <v>70</v>
      </c>
      <c r="C16" s="32">
        <v>70</v>
      </c>
      <c r="D16" s="32">
        <v>70</v>
      </c>
      <c r="E16" s="32">
        <v>70</v>
      </c>
      <c r="F16" s="32">
        <v>70</v>
      </c>
      <c r="G16" s="5"/>
      <c r="H16" s="9"/>
      <c r="I16" s="9"/>
      <c r="J16" s="9"/>
      <c r="K16" s="9"/>
      <c r="L16" s="9"/>
      <c r="M16" s="9"/>
      <c r="N16" s="9"/>
      <c r="O16" s="9"/>
      <c r="P16" s="10"/>
    </row>
    <row r="17" spans="1:16" x14ac:dyDescent="0.25">
      <c r="A17" s="5" t="s">
        <v>9</v>
      </c>
      <c r="B17" s="32">
        <v>141</v>
      </c>
      <c r="C17" s="32">
        <v>158</v>
      </c>
      <c r="D17" s="32">
        <v>181</v>
      </c>
      <c r="E17" s="32">
        <v>129</v>
      </c>
      <c r="F17" s="32">
        <v>89</v>
      </c>
      <c r="G17" s="5"/>
      <c r="H17" s="9"/>
      <c r="I17" s="9"/>
      <c r="J17" s="9"/>
      <c r="K17" s="9"/>
      <c r="L17" s="9"/>
      <c r="M17" s="9"/>
      <c r="N17" s="9"/>
      <c r="O17" s="9"/>
      <c r="P17" s="10"/>
    </row>
    <row r="18" spans="1:16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12</v>
      </c>
      <c r="F18" s="32">
        <v>10</v>
      </c>
      <c r="G18" s="5"/>
      <c r="H18" s="9"/>
      <c r="I18" s="9"/>
      <c r="J18" s="9"/>
      <c r="K18" s="9"/>
      <c r="L18" s="9"/>
      <c r="M18" s="9"/>
      <c r="N18" s="9"/>
      <c r="O18" s="9"/>
      <c r="P18" s="10"/>
    </row>
    <row r="19" spans="1:16" x14ac:dyDescent="0.25">
      <c r="A19" s="5" t="s">
        <v>4</v>
      </c>
      <c r="B19" s="32">
        <v>70</v>
      </c>
      <c r="C19" s="32">
        <v>70</v>
      </c>
      <c r="D19" s="32">
        <v>70</v>
      </c>
      <c r="E19" s="32">
        <v>70</v>
      </c>
      <c r="F19" s="32">
        <v>70</v>
      </c>
      <c r="G19" s="5"/>
      <c r="H19" s="9"/>
      <c r="I19" s="9"/>
      <c r="J19" s="9"/>
      <c r="K19" s="9"/>
      <c r="L19" s="9"/>
      <c r="M19" s="9"/>
      <c r="N19" s="9"/>
      <c r="O19" s="9"/>
      <c r="P19" s="10"/>
    </row>
    <row r="20" spans="1:16" x14ac:dyDescent="0.25">
      <c r="A20" s="5" t="s">
        <v>28</v>
      </c>
      <c r="B20" s="32">
        <v>85</v>
      </c>
      <c r="C20" s="32">
        <v>78</v>
      </c>
      <c r="D20" s="32">
        <v>101</v>
      </c>
      <c r="E20" s="32">
        <v>99</v>
      </c>
      <c r="F20" s="32">
        <v>49</v>
      </c>
      <c r="G20" s="5"/>
      <c r="H20" s="9"/>
      <c r="I20" s="9"/>
      <c r="J20" s="9"/>
      <c r="K20" s="9"/>
      <c r="L20" s="9"/>
      <c r="M20" s="9"/>
      <c r="N20" s="9"/>
      <c r="O20" s="9"/>
      <c r="P20" s="10"/>
    </row>
    <row r="21" spans="1:16" x14ac:dyDescent="0.25">
      <c r="A21" s="5" t="s">
        <v>29</v>
      </c>
      <c r="B21" s="32">
        <v>39</v>
      </c>
      <c r="C21" s="32">
        <v>33</v>
      </c>
      <c r="D21" s="32">
        <v>36</v>
      </c>
      <c r="E21" s="32">
        <v>26</v>
      </c>
      <c r="F21" s="32">
        <v>16</v>
      </c>
      <c r="G21" s="5"/>
      <c r="H21" s="9"/>
      <c r="I21" s="9"/>
      <c r="J21" s="9"/>
      <c r="K21" s="9"/>
      <c r="L21" s="9"/>
      <c r="M21" s="9"/>
      <c r="N21" s="9"/>
      <c r="O21" s="9"/>
      <c r="P21" s="10"/>
    </row>
    <row r="22" spans="1:16" x14ac:dyDescent="0.25">
      <c r="A22" s="5" t="s">
        <v>30</v>
      </c>
      <c r="B22" s="32">
        <v>27</v>
      </c>
      <c r="C22" s="32">
        <v>26</v>
      </c>
      <c r="D22" s="32">
        <v>40</v>
      </c>
      <c r="E22" s="32">
        <v>35</v>
      </c>
      <c r="F22" s="32">
        <v>17</v>
      </c>
      <c r="G22" s="5"/>
      <c r="H22" s="9"/>
      <c r="I22" s="9"/>
      <c r="J22" s="9"/>
      <c r="K22" s="9"/>
      <c r="L22" s="9"/>
      <c r="M22" s="9"/>
      <c r="N22" s="9"/>
      <c r="O22" s="9"/>
      <c r="P22" s="10"/>
    </row>
    <row r="23" spans="1:16" x14ac:dyDescent="0.25">
      <c r="A23" s="5" t="s">
        <v>6</v>
      </c>
      <c r="B23" s="32">
        <v>67</v>
      </c>
      <c r="C23" s="32">
        <v>67</v>
      </c>
      <c r="D23" s="32">
        <v>67</v>
      </c>
      <c r="E23" s="32">
        <v>27</v>
      </c>
      <c r="F23" s="32">
        <v>9</v>
      </c>
      <c r="G23" s="5"/>
      <c r="H23" s="9"/>
      <c r="I23" s="9"/>
      <c r="J23" s="9"/>
      <c r="K23" s="9"/>
      <c r="L23" s="9"/>
      <c r="M23" s="9"/>
      <c r="N23" s="9"/>
      <c r="O23" s="9"/>
      <c r="P23" s="10"/>
    </row>
    <row r="24" spans="1:16" x14ac:dyDescent="0.25">
      <c r="A24" s="5" t="s">
        <v>5</v>
      </c>
      <c r="B24" s="32">
        <v>41</v>
      </c>
      <c r="C24" s="32">
        <v>41</v>
      </c>
      <c r="D24" s="32">
        <v>41</v>
      </c>
      <c r="E24" s="32">
        <v>30</v>
      </c>
      <c r="F24" s="32">
        <v>48</v>
      </c>
      <c r="G24" s="5"/>
      <c r="H24" s="9"/>
      <c r="I24" s="9"/>
      <c r="J24" s="9"/>
      <c r="K24" s="9"/>
      <c r="L24" s="9"/>
      <c r="M24" s="9"/>
      <c r="N24" s="9"/>
      <c r="O24" s="9"/>
      <c r="P24" s="10"/>
    </row>
    <row r="25" spans="1:16" x14ac:dyDescent="0.25">
      <c r="A25" s="5" t="s">
        <v>23</v>
      </c>
      <c r="B25" s="32">
        <v>21</v>
      </c>
      <c r="C25" s="32">
        <v>21</v>
      </c>
      <c r="D25" s="32">
        <v>21</v>
      </c>
      <c r="E25" s="32">
        <v>21</v>
      </c>
      <c r="F25" s="32">
        <v>21</v>
      </c>
      <c r="G25" s="5"/>
      <c r="H25" s="9"/>
      <c r="I25" s="9"/>
      <c r="J25" s="9"/>
      <c r="K25" s="9"/>
      <c r="L25" s="9"/>
      <c r="M25" s="9"/>
      <c r="N25" s="9"/>
      <c r="O25" s="9"/>
      <c r="P25" s="10"/>
    </row>
    <row r="26" spans="1:16" x14ac:dyDescent="0.25">
      <c r="A26" s="5" t="s">
        <v>7</v>
      </c>
      <c r="B26" s="32">
        <v>6</v>
      </c>
      <c r="C26" s="32">
        <v>6</v>
      </c>
      <c r="D26" s="32">
        <v>6</v>
      </c>
      <c r="E26" s="32">
        <v>6</v>
      </c>
      <c r="F26" s="32">
        <v>4</v>
      </c>
      <c r="G26" s="5"/>
      <c r="H26" s="9"/>
      <c r="I26" s="9"/>
      <c r="J26" s="9"/>
      <c r="K26" s="9"/>
      <c r="L26" s="9"/>
      <c r="M26" s="9"/>
      <c r="N26" s="9"/>
      <c r="O26" s="9"/>
      <c r="P26" s="10"/>
    </row>
    <row r="27" spans="1:16" x14ac:dyDescent="0.25">
      <c r="A27" s="5" t="s">
        <v>8</v>
      </c>
      <c r="B27" s="32">
        <v>18</v>
      </c>
      <c r="C27" s="32">
        <v>18</v>
      </c>
      <c r="D27" s="32">
        <v>18</v>
      </c>
      <c r="E27" s="32">
        <v>16</v>
      </c>
      <c r="F27" s="32">
        <v>18</v>
      </c>
      <c r="G27" s="5"/>
      <c r="H27" s="9"/>
      <c r="I27" s="9"/>
      <c r="J27" s="9"/>
      <c r="K27" s="9"/>
      <c r="L27" s="9"/>
      <c r="M27" s="9"/>
      <c r="N27" s="9"/>
      <c r="O27" s="9"/>
      <c r="P27" s="10"/>
    </row>
    <row r="28" spans="1:16" x14ac:dyDescent="0.25">
      <c r="A28" s="5" t="s">
        <v>21</v>
      </c>
      <c r="B28" s="32">
        <v>86</v>
      </c>
      <c r="C28" s="32">
        <v>86</v>
      </c>
      <c r="D28" s="32">
        <v>86</v>
      </c>
      <c r="E28" s="32">
        <v>87</v>
      </c>
      <c r="F28" s="32">
        <v>85</v>
      </c>
      <c r="G28" s="5"/>
      <c r="H28" s="9"/>
      <c r="I28" s="9"/>
      <c r="J28" s="9"/>
      <c r="K28" s="9"/>
      <c r="L28" s="9"/>
      <c r="M28" s="9"/>
      <c r="N28" s="9"/>
      <c r="O28" s="9"/>
      <c r="P28" s="10"/>
    </row>
    <row r="29" spans="1:16" x14ac:dyDescent="0.25">
      <c r="A29" s="5" t="s">
        <v>10</v>
      </c>
      <c r="B29" s="32">
        <v>29</v>
      </c>
      <c r="C29" s="32">
        <v>29</v>
      </c>
      <c r="D29" s="32">
        <v>29</v>
      </c>
      <c r="E29" s="32">
        <v>27</v>
      </c>
      <c r="F29" s="32">
        <v>29</v>
      </c>
      <c r="G29" s="5"/>
      <c r="H29" s="9"/>
      <c r="I29" s="9"/>
      <c r="J29" s="9"/>
      <c r="K29" s="9"/>
      <c r="L29" s="9"/>
      <c r="M29" s="9"/>
      <c r="N29" s="9"/>
      <c r="O29" s="9"/>
      <c r="P29" s="10"/>
    </row>
    <row r="30" spans="1:16" x14ac:dyDescent="0.25">
      <c r="A30" s="5" t="s">
        <v>22</v>
      </c>
      <c r="B30" s="32">
        <v>1</v>
      </c>
      <c r="C30" s="32">
        <v>1</v>
      </c>
      <c r="D30" s="32">
        <v>1</v>
      </c>
      <c r="E30" s="32">
        <v>1</v>
      </c>
      <c r="F30" s="32">
        <v>1</v>
      </c>
      <c r="G30" s="5"/>
      <c r="H30" s="9"/>
      <c r="I30" s="9"/>
      <c r="J30" s="9"/>
      <c r="K30" s="9"/>
      <c r="L30" s="9"/>
      <c r="M30" s="9"/>
      <c r="N30" s="9"/>
      <c r="O30" s="9"/>
      <c r="P30" s="10"/>
    </row>
    <row r="31" spans="1:16" x14ac:dyDescent="0.25">
      <c r="A31" s="5" t="s">
        <v>31</v>
      </c>
      <c r="B31" s="32">
        <v>24.62</v>
      </c>
      <c r="C31" s="32">
        <v>24.62</v>
      </c>
      <c r="D31" s="32">
        <v>21</v>
      </c>
      <c r="E31" s="32">
        <v>9</v>
      </c>
      <c r="F31" s="32">
        <v>8</v>
      </c>
      <c r="G31" s="5"/>
      <c r="H31" s="9"/>
      <c r="I31" s="9"/>
      <c r="J31" s="9"/>
      <c r="K31" s="9"/>
      <c r="L31" s="9"/>
      <c r="M31" s="9"/>
      <c r="N31" s="9"/>
      <c r="O31" s="9"/>
      <c r="P31" s="10"/>
    </row>
    <row r="32" spans="1:16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9"/>
      <c r="P32" s="10"/>
    </row>
    <row r="33" spans="1:16" x14ac:dyDescent="0.25">
      <c r="A33" s="5" t="s">
        <v>27</v>
      </c>
      <c r="B33" s="11">
        <f>SUM(B16:B31)</f>
        <v>737.62</v>
      </c>
      <c r="C33" s="11">
        <f t="shared" ref="C33:F33" si="2">SUM(C16:C31)</f>
        <v>740.62</v>
      </c>
      <c r="D33" s="11">
        <f t="shared" si="2"/>
        <v>800</v>
      </c>
      <c r="E33" s="11">
        <f t="shared" si="2"/>
        <v>665</v>
      </c>
      <c r="F33" s="11">
        <f t="shared" si="2"/>
        <v>544</v>
      </c>
      <c r="G33" s="5"/>
      <c r="H33" s="9"/>
      <c r="I33" s="9"/>
      <c r="J33" s="9"/>
      <c r="K33" s="9"/>
      <c r="L33" s="9"/>
      <c r="M33" s="9"/>
      <c r="N33" s="9"/>
      <c r="O33" s="9"/>
      <c r="P33" s="10"/>
    </row>
    <row r="34" spans="1:16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10"/>
    </row>
    <row r="35" spans="1:16" x14ac:dyDescent="0.25">
      <c r="A35" s="5" t="s">
        <v>16</v>
      </c>
      <c r="B35" s="11">
        <f>B13-B33</f>
        <v>159.88</v>
      </c>
      <c r="C35" s="11">
        <f>C13-C33</f>
        <v>174.38</v>
      </c>
      <c r="D35" s="11">
        <f>D13-D33</f>
        <v>188</v>
      </c>
      <c r="E35" s="11">
        <f>E13-E33</f>
        <v>379</v>
      </c>
      <c r="F35" s="12">
        <f>F13-F33</f>
        <v>283</v>
      </c>
      <c r="G35" s="9"/>
      <c r="H35" s="9"/>
      <c r="I35" s="9"/>
      <c r="J35" s="9"/>
      <c r="K35" s="9"/>
      <c r="L35" s="9"/>
      <c r="M35" s="9"/>
      <c r="N35" s="9"/>
      <c r="O35" s="9"/>
      <c r="P35" s="10"/>
    </row>
    <row r="36" spans="1:16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10"/>
    </row>
    <row r="37" spans="1:16" x14ac:dyDescent="0.25">
      <c r="A37" s="5" t="s">
        <v>15</v>
      </c>
      <c r="B37" s="16">
        <f>B35/B33</f>
        <v>0.21675117269054525</v>
      </c>
      <c r="C37" s="16">
        <f t="shared" ref="C37:F37" si="3">C35/C33</f>
        <v>0.23545137857470766</v>
      </c>
      <c r="D37" s="16">
        <f t="shared" si="3"/>
        <v>0.23499999999999999</v>
      </c>
      <c r="E37" s="16">
        <f t="shared" si="3"/>
        <v>0.56992481203007517</v>
      </c>
      <c r="F37" s="17">
        <f t="shared" si="3"/>
        <v>0.52022058823529416</v>
      </c>
      <c r="G37" s="9"/>
      <c r="H37" s="9"/>
      <c r="I37" s="9"/>
      <c r="J37" s="9"/>
      <c r="K37" s="9"/>
      <c r="L37" s="9"/>
      <c r="M37" s="9"/>
      <c r="N37" s="9"/>
      <c r="O37" s="9"/>
      <c r="P37" s="10"/>
    </row>
    <row r="38" spans="1:16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10"/>
    </row>
    <row r="39" spans="1:16" x14ac:dyDescent="0.25">
      <c r="A39" s="5" t="s">
        <v>18</v>
      </c>
      <c r="B39" s="9"/>
      <c r="C39" s="11">
        <f>B35-C35</f>
        <v>-14.5</v>
      </c>
      <c r="D39" s="11">
        <f>B35-D35</f>
        <v>-28.120000000000005</v>
      </c>
      <c r="E39" s="11">
        <f>B35-E35</f>
        <v>-219.12</v>
      </c>
      <c r="F39" s="12">
        <f>B35-F35</f>
        <v>-123.12</v>
      </c>
      <c r="G39" s="9"/>
      <c r="H39" s="9"/>
      <c r="I39" s="9"/>
      <c r="J39" s="9"/>
      <c r="K39" s="9"/>
      <c r="L39" s="9"/>
      <c r="M39" s="9"/>
      <c r="N39" s="9"/>
      <c r="O39" s="9"/>
      <c r="P39" s="10"/>
    </row>
    <row r="40" spans="1:16" x14ac:dyDescent="0.25">
      <c r="A40" s="18" t="s">
        <v>42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9"/>
      <c r="P40" s="10"/>
    </row>
    <row r="41" spans="1:16" x14ac:dyDescent="0.25">
      <c r="A41" s="5" t="s">
        <v>18</v>
      </c>
      <c r="B41" s="9"/>
      <c r="C41" s="19">
        <f>B37-C37</f>
        <v>-1.8700205884162407E-2</v>
      </c>
      <c r="D41" s="19">
        <f>B37-D37</f>
        <v>-1.8248827309454735E-2</v>
      </c>
      <c r="E41" s="19">
        <f>B37-E37</f>
        <v>-0.35317363933952994</v>
      </c>
      <c r="F41" s="20">
        <f>B37-F37</f>
        <v>-0.30346941554474893</v>
      </c>
      <c r="G41" s="9"/>
      <c r="H41" s="9"/>
      <c r="I41" s="9"/>
      <c r="J41" s="9"/>
      <c r="K41" s="9"/>
      <c r="L41" s="9"/>
      <c r="M41" s="9"/>
      <c r="N41" s="9"/>
      <c r="O41" s="9"/>
      <c r="P41" s="10"/>
    </row>
    <row r="42" spans="1:16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10"/>
    </row>
    <row r="43" spans="1:16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10"/>
    </row>
    <row r="44" spans="1:16" x14ac:dyDescent="0.25">
      <c r="A44" s="5" t="s">
        <v>25</v>
      </c>
      <c r="B44" s="21">
        <f>B33/B3</f>
        <v>51.762807017543857</v>
      </c>
      <c r="C44" s="21">
        <f t="shared" ref="C44:F44" si="4">C33/C3</f>
        <v>51.077241379310344</v>
      </c>
      <c r="D44" s="21">
        <f t="shared" si="4"/>
        <v>50.314465408805027</v>
      </c>
      <c r="E44" s="21">
        <f t="shared" si="4"/>
        <v>39.820359281437128</v>
      </c>
      <c r="F44" s="22">
        <f t="shared" si="4"/>
        <v>40</v>
      </c>
      <c r="G44" s="9"/>
      <c r="H44" s="9"/>
      <c r="I44" s="9"/>
      <c r="J44" s="9"/>
      <c r="K44" s="9"/>
      <c r="L44" s="9"/>
      <c r="M44" s="9"/>
      <c r="N44" s="9"/>
      <c r="O44" s="9"/>
      <c r="P44" s="10"/>
    </row>
    <row r="45" spans="1:16" x14ac:dyDescent="0.25">
      <c r="A45" s="18" t="s">
        <v>43</v>
      </c>
      <c r="B45" s="21"/>
      <c r="C45" s="21">
        <f>B44-C44</f>
        <v>0.68556563823351269</v>
      </c>
      <c r="D45" s="21">
        <f>B44-D44</f>
        <v>1.4483416087388292</v>
      </c>
      <c r="E45" s="21">
        <f>B44-E44</f>
        <v>11.942447736106729</v>
      </c>
      <c r="F45" s="22">
        <f>B44-F44</f>
        <v>11.762807017543857</v>
      </c>
      <c r="G45" s="9"/>
      <c r="H45" s="9"/>
      <c r="I45" s="9"/>
      <c r="J45" s="9"/>
      <c r="K45" s="9"/>
      <c r="L45" s="9"/>
      <c r="M45" s="9"/>
      <c r="N45" s="9"/>
      <c r="O45" s="9"/>
      <c r="P45" s="10"/>
    </row>
    <row r="46" spans="1:16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10"/>
    </row>
    <row r="47" spans="1:16" x14ac:dyDescent="0.25">
      <c r="A47" s="5" t="s">
        <v>26</v>
      </c>
      <c r="B47" s="11">
        <f>B33/B5</f>
        <v>10.537428571428572</v>
      </c>
      <c r="C47" s="11">
        <f t="shared" ref="C47:F47" si="5">C33/C5</f>
        <v>10.580285714285715</v>
      </c>
      <c r="D47" s="11">
        <f t="shared" si="5"/>
        <v>11.428571428571429</v>
      </c>
      <c r="E47" s="11">
        <f t="shared" si="5"/>
        <v>9.5</v>
      </c>
      <c r="F47" s="12">
        <f t="shared" si="5"/>
        <v>7.7714285714285714</v>
      </c>
      <c r="G47" s="9"/>
      <c r="H47" s="9"/>
      <c r="I47" s="9"/>
      <c r="J47" s="9"/>
      <c r="K47" s="9"/>
      <c r="L47" s="9"/>
      <c r="M47" s="9"/>
      <c r="N47" s="9"/>
      <c r="O47" s="9"/>
      <c r="P47" s="10"/>
    </row>
    <row r="48" spans="1:16" ht="15.75" thickBot="1" x14ac:dyDescent="0.3">
      <c r="A48" s="23" t="s">
        <v>43</v>
      </c>
      <c r="B48" s="24"/>
      <c r="C48" s="25">
        <f>B47-C47</f>
        <v>-4.2857142857142705E-2</v>
      </c>
      <c r="D48" s="25">
        <f>B47-D47</f>
        <v>-0.89114285714285657</v>
      </c>
      <c r="E48" s="25">
        <f>B47-E47</f>
        <v>1.0374285714285723</v>
      </c>
      <c r="F48" s="26">
        <f>B47-F47</f>
        <v>2.7660000000000009</v>
      </c>
      <c r="G48" s="9"/>
      <c r="H48" s="9"/>
      <c r="I48" s="9"/>
      <c r="J48" s="9"/>
      <c r="K48" s="9"/>
      <c r="L48" s="9"/>
      <c r="M48" s="9"/>
      <c r="N48" s="9"/>
      <c r="O48" s="9"/>
      <c r="P48" s="10"/>
    </row>
    <row r="49" spans="1:16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10"/>
    </row>
    <row r="50" spans="1:16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10"/>
    </row>
    <row r="51" spans="1:16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10"/>
    </row>
    <row r="52" spans="1:16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10"/>
    </row>
    <row r="53" spans="1:16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10"/>
    </row>
    <row r="54" spans="1:16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10"/>
    </row>
    <row r="55" spans="1:16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10"/>
    </row>
    <row r="56" spans="1:16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10"/>
    </row>
    <row r="57" spans="1:16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10"/>
    </row>
    <row r="58" spans="1:16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10"/>
    </row>
    <row r="59" spans="1:16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10"/>
    </row>
    <row r="60" spans="1:16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10"/>
    </row>
    <row r="61" spans="1:16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10"/>
    </row>
    <row r="62" spans="1:16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10"/>
    </row>
    <row r="63" spans="1:16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10"/>
    </row>
    <row r="64" spans="1:16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10"/>
    </row>
    <row r="65" spans="1:16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10"/>
    </row>
    <row r="66" spans="1:16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10"/>
    </row>
    <row r="67" spans="1:16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10"/>
    </row>
    <row r="68" spans="1:16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10"/>
    </row>
    <row r="69" spans="1:16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10"/>
    </row>
    <row r="70" spans="1:16" ht="15.75" thickBot="1" x14ac:dyDescent="0.3">
      <c r="A70" s="27"/>
      <c r="B70" s="24"/>
      <c r="C70" s="24"/>
      <c r="D70" s="24"/>
      <c r="E70" s="24"/>
      <c r="F70" s="24"/>
      <c r="G70" s="24"/>
      <c r="H70" s="24"/>
      <c r="I70" s="24"/>
      <c r="J70" s="24"/>
      <c r="K70" s="24"/>
      <c r="L70" s="24"/>
      <c r="M70" s="24"/>
      <c r="N70" s="24"/>
      <c r="O70" s="24"/>
      <c r="P70" s="28"/>
    </row>
  </sheetData>
  <sheetProtection algorithmName="SHA-512" hashValue="+5GdQPs2+UgWTvBIikHkmywVbEbFGXZOheNZXHF1zytOzmnKYYCWc3c4kKTsHkLJyH/VKEpiEUBprwReb11sUg==" saltValue="eLj+a+7S348feSJPTl3GEw==" spinCount="100000" sheet="1" objects="1" scenarios="1"/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7B1C1-0644-4563-B7DF-BA32A26771D6}">
  <sheetPr codeName="Sheet8"/>
  <dimension ref="A1:Q71"/>
  <sheetViews>
    <sheetView workbookViewId="0">
      <selection activeCell="B6" sqref="B6"/>
    </sheetView>
  </sheetViews>
  <sheetFormatPr defaultRowHeight="15" x14ac:dyDescent="0.25"/>
  <cols>
    <col min="1" max="1" width="29.140625" customWidth="1"/>
  </cols>
  <sheetData>
    <row r="1" spans="1:17" x14ac:dyDescent="0.25">
      <c r="A1" s="2" t="s">
        <v>33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9"/>
      <c r="P2" s="9"/>
      <c r="Q2" s="10"/>
    </row>
    <row r="3" spans="1:17" x14ac:dyDescent="0.25">
      <c r="A3" s="5" t="s">
        <v>35</v>
      </c>
      <c r="B3" s="32">
        <v>14.25</v>
      </c>
      <c r="C3" s="32">
        <v>14.5</v>
      </c>
      <c r="D3" s="32">
        <v>15.9</v>
      </c>
      <c r="E3" s="32">
        <v>16.7</v>
      </c>
      <c r="F3" s="32">
        <v>13.6</v>
      </c>
      <c r="G3" s="5"/>
      <c r="H3" s="9"/>
      <c r="I3" s="9"/>
      <c r="J3" s="9"/>
      <c r="K3" s="9"/>
      <c r="L3" s="9"/>
      <c r="M3" s="9"/>
      <c r="N3" s="9"/>
      <c r="O3" s="9"/>
      <c r="P3" s="9"/>
      <c r="Q3" s="10"/>
    </row>
    <row r="4" spans="1:17" x14ac:dyDescent="0.25">
      <c r="A4" s="5"/>
      <c r="B4" s="8"/>
      <c r="C4" s="9"/>
      <c r="D4" s="9"/>
      <c r="E4" s="9"/>
      <c r="F4" s="9"/>
      <c r="G4" s="5"/>
      <c r="H4" s="9"/>
      <c r="I4" s="9"/>
      <c r="J4" s="9"/>
      <c r="K4" s="9"/>
      <c r="L4" s="9"/>
      <c r="M4" s="9"/>
      <c r="N4" s="9"/>
      <c r="O4" s="9"/>
      <c r="P4" s="9"/>
      <c r="Q4" s="10"/>
    </row>
    <row r="5" spans="1:17" x14ac:dyDescent="0.25">
      <c r="A5" s="5" t="s">
        <v>36</v>
      </c>
      <c r="B5" s="34">
        <v>70</v>
      </c>
      <c r="C5" s="34">
        <v>70</v>
      </c>
      <c r="D5" s="34">
        <v>70</v>
      </c>
      <c r="E5" s="34">
        <v>70</v>
      </c>
      <c r="F5" s="34">
        <v>70</v>
      </c>
      <c r="G5" s="5"/>
      <c r="H5" s="9"/>
      <c r="I5" s="9"/>
      <c r="J5" s="9"/>
      <c r="K5" s="9"/>
      <c r="L5" s="9"/>
      <c r="M5" s="9"/>
      <c r="N5" s="9"/>
      <c r="O5" s="9"/>
      <c r="P5" s="9"/>
      <c r="Q5" s="10"/>
    </row>
    <row r="6" spans="1:17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9"/>
      <c r="P6" s="9"/>
      <c r="Q6" s="10"/>
    </row>
    <row r="7" spans="1:17" x14ac:dyDescent="0.25">
      <c r="A7" s="5" t="s">
        <v>13</v>
      </c>
      <c r="B7" s="11">
        <f>B3*B5</f>
        <v>997.5</v>
      </c>
      <c r="C7" s="11">
        <f t="shared" ref="C7:F7" si="0">C3*C5</f>
        <v>1015</v>
      </c>
      <c r="D7" s="11">
        <f t="shared" si="0"/>
        <v>1113</v>
      </c>
      <c r="E7" s="11">
        <f t="shared" si="0"/>
        <v>1169</v>
      </c>
      <c r="F7" s="11">
        <f t="shared" si="0"/>
        <v>952</v>
      </c>
      <c r="G7" s="5"/>
      <c r="H7" s="9"/>
      <c r="I7" s="9"/>
      <c r="J7" s="9"/>
      <c r="K7" s="9"/>
      <c r="L7" s="9"/>
      <c r="M7" s="9"/>
      <c r="N7" s="9"/>
      <c r="O7" s="9"/>
      <c r="P7" s="9"/>
      <c r="Q7" s="10"/>
    </row>
    <row r="8" spans="1:17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9"/>
      <c r="P8" s="9"/>
      <c r="Q8" s="10"/>
    </row>
    <row r="9" spans="1:17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9"/>
      <c r="P9" s="9"/>
      <c r="Q9" s="10"/>
    </row>
    <row r="10" spans="1:17" x14ac:dyDescent="0.25">
      <c r="A10" s="5" t="s">
        <v>20</v>
      </c>
      <c r="B10" s="35">
        <v>0.2</v>
      </c>
      <c r="C10" s="35">
        <v>0.2</v>
      </c>
      <c r="D10" s="35">
        <v>0.2</v>
      </c>
      <c r="E10" s="35">
        <v>0.2</v>
      </c>
      <c r="F10" s="35">
        <v>0.2</v>
      </c>
      <c r="G10" s="5"/>
      <c r="H10" s="9"/>
      <c r="I10" s="9"/>
      <c r="J10" s="9"/>
      <c r="K10" s="9"/>
      <c r="L10" s="9"/>
      <c r="M10" s="9"/>
      <c r="N10" s="9"/>
      <c r="O10" s="9"/>
      <c r="P10" s="9"/>
      <c r="Q10" s="10"/>
    </row>
    <row r="11" spans="1:17" x14ac:dyDescent="0.25">
      <c r="A11" s="5" t="s">
        <v>19</v>
      </c>
      <c r="B11" s="29">
        <f>((B10*B5)*B3)</f>
        <v>199.5</v>
      </c>
      <c r="C11" s="29">
        <f t="shared" ref="C11:F11" si="1">((C10*C5)*C3)</f>
        <v>203</v>
      </c>
      <c r="D11" s="29">
        <f t="shared" si="1"/>
        <v>222.6</v>
      </c>
      <c r="E11" s="29">
        <f t="shared" si="1"/>
        <v>233.79999999999998</v>
      </c>
      <c r="F11" s="29">
        <f t="shared" si="1"/>
        <v>190.4</v>
      </c>
      <c r="G11" s="5"/>
      <c r="H11" s="9"/>
      <c r="I11" s="9"/>
      <c r="J11" s="9"/>
      <c r="K11" s="9"/>
      <c r="L11" s="9"/>
      <c r="M11" s="9"/>
      <c r="N11" s="9"/>
      <c r="O11" s="9"/>
      <c r="P11" s="9"/>
      <c r="Q11" s="10"/>
    </row>
    <row r="12" spans="1:17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9"/>
      <c r="P12" s="9"/>
      <c r="Q12" s="10"/>
    </row>
    <row r="13" spans="1:17" x14ac:dyDescent="0.25">
      <c r="A13" s="5" t="s">
        <v>17</v>
      </c>
      <c r="B13" s="11">
        <f>(((1-B10)*B5)*B3)</f>
        <v>798</v>
      </c>
      <c r="C13" s="11">
        <f t="shared" ref="C13:F13" si="2">(((1-C10)*C5)*C3)</f>
        <v>812</v>
      </c>
      <c r="D13" s="11">
        <f t="shared" si="2"/>
        <v>890.4</v>
      </c>
      <c r="E13" s="11">
        <f t="shared" si="2"/>
        <v>935.19999999999993</v>
      </c>
      <c r="F13" s="11">
        <f t="shared" si="2"/>
        <v>761.6</v>
      </c>
      <c r="G13" s="5"/>
      <c r="H13" s="9"/>
      <c r="I13" s="9"/>
      <c r="J13" s="9"/>
      <c r="K13" s="9"/>
      <c r="L13" s="9"/>
      <c r="M13" s="9"/>
      <c r="N13" s="9"/>
      <c r="O13" s="9"/>
      <c r="P13" s="9"/>
      <c r="Q13" s="10"/>
    </row>
    <row r="14" spans="1:17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9"/>
      <c r="P14" s="9"/>
      <c r="Q14" s="10"/>
    </row>
    <row r="15" spans="1:17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9"/>
      <c r="P15" s="9"/>
      <c r="Q15" s="10"/>
    </row>
    <row r="16" spans="1:17" x14ac:dyDescent="0.25">
      <c r="A16" s="5" t="s">
        <v>3</v>
      </c>
      <c r="B16" s="32">
        <v>70</v>
      </c>
      <c r="C16" s="32">
        <v>70</v>
      </c>
      <c r="D16" s="32">
        <v>70</v>
      </c>
      <c r="E16" s="32">
        <v>70</v>
      </c>
      <c r="F16" s="32">
        <v>70</v>
      </c>
      <c r="G16" s="5"/>
      <c r="H16" s="9"/>
      <c r="I16" s="9"/>
      <c r="J16" s="9"/>
      <c r="K16" s="9"/>
      <c r="L16" s="9"/>
      <c r="M16" s="9"/>
      <c r="N16" s="9"/>
      <c r="O16" s="9"/>
      <c r="P16" s="9"/>
      <c r="Q16" s="10"/>
    </row>
    <row r="17" spans="1:17" x14ac:dyDescent="0.25">
      <c r="A17" s="5" t="s">
        <v>9</v>
      </c>
      <c r="B17" s="32">
        <v>141</v>
      </c>
      <c r="C17" s="32">
        <v>158</v>
      </c>
      <c r="D17" s="32">
        <v>181</v>
      </c>
      <c r="E17" s="32">
        <v>129</v>
      </c>
      <c r="F17" s="32">
        <v>89</v>
      </c>
      <c r="G17" s="5"/>
      <c r="H17" s="9"/>
      <c r="I17" s="9"/>
      <c r="J17" s="9"/>
      <c r="K17" s="9"/>
      <c r="L17" s="9"/>
      <c r="M17" s="9"/>
      <c r="N17" s="9"/>
      <c r="O17" s="9"/>
      <c r="P17" s="9"/>
      <c r="Q17" s="10"/>
    </row>
    <row r="18" spans="1:17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12</v>
      </c>
      <c r="F18" s="32">
        <v>10</v>
      </c>
      <c r="G18" s="5"/>
      <c r="H18" s="9"/>
      <c r="I18" s="9"/>
      <c r="J18" s="9"/>
      <c r="K18" s="9"/>
      <c r="L18" s="9"/>
      <c r="M18" s="9"/>
      <c r="N18" s="9"/>
      <c r="O18" s="9"/>
      <c r="P18" s="9"/>
      <c r="Q18" s="10"/>
    </row>
    <row r="19" spans="1:17" x14ac:dyDescent="0.25">
      <c r="A19" s="5" t="s">
        <v>4</v>
      </c>
      <c r="B19" s="32">
        <v>70</v>
      </c>
      <c r="C19" s="32">
        <v>70</v>
      </c>
      <c r="D19" s="32">
        <v>70</v>
      </c>
      <c r="E19" s="32">
        <v>70</v>
      </c>
      <c r="F19" s="32">
        <v>70</v>
      </c>
      <c r="G19" s="5"/>
      <c r="H19" s="9"/>
      <c r="I19" s="9"/>
      <c r="J19" s="9"/>
      <c r="K19" s="9"/>
      <c r="L19" s="9"/>
      <c r="M19" s="9"/>
      <c r="N19" s="9"/>
      <c r="O19" s="9"/>
      <c r="P19" s="9"/>
      <c r="Q19" s="10"/>
    </row>
    <row r="20" spans="1:17" x14ac:dyDescent="0.25">
      <c r="A20" s="5" t="s">
        <v>28</v>
      </c>
      <c r="B20" s="32">
        <v>85</v>
      </c>
      <c r="C20" s="32">
        <v>78</v>
      </c>
      <c r="D20" s="32">
        <v>101</v>
      </c>
      <c r="E20" s="32">
        <v>99</v>
      </c>
      <c r="F20" s="32">
        <v>49</v>
      </c>
      <c r="G20" s="5"/>
      <c r="H20" s="9"/>
      <c r="I20" s="9"/>
      <c r="J20" s="9"/>
      <c r="K20" s="9"/>
      <c r="L20" s="9"/>
      <c r="M20" s="9"/>
      <c r="N20" s="9"/>
      <c r="O20" s="9"/>
      <c r="P20" s="9"/>
      <c r="Q20" s="10"/>
    </row>
    <row r="21" spans="1:17" x14ac:dyDescent="0.25">
      <c r="A21" s="5" t="s">
        <v>29</v>
      </c>
      <c r="B21" s="32">
        <v>39</v>
      </c>
      <c r="C21" s="32">
        <v>33</v>
      </c>
      <c r="D21" s="32">
        <v>36</v>
      </c>
      <c r="E21" s="32">
        <v>26</v>
      </c>
      <c r="F21" s="32">
        <v>16</v>
      </c>
      <c r="G21" s="5"/>
      <c r="H21" s="9"/>
      <c r="I21" s="9"/>
      <c r="J21" s="9"/>
      <c r="K21" s="9"/>
      <c r="L21" s="9"/>
      <c r="M21" s="9"/>
      <c r="N21" s="9"/>
      <c r="O21" s="9"/>
      <c r="P21" s="9"/>
      <c r="Q21" s="10"/>
    </row>
    <row r="22" spans="1:17" x14ac:dyDescent="0.25">
      <c r="A22" s="5" t="s">
        <v>30</v>
      </c>
      <c r="B22" s="32">
        <v>27</v>
      </c>
      <c r="C22" s="32">
        <v>26</v>
      </c>
      <c r="D22" s="32">
        <v>40</v>
      </c>
      <c r="E22" s="32">
        <v>35</v>
      </c>
      <c r="F22" s="32">
        <v>17</v>
      </c>
      <c r="G22" s="5"/>
      <c r="H22" s="9"/>
      <c r="I22" s="9"/>
      <c r="J22" s="9"/>
      <c r="K22" s="9"/>
      <c r="L22" s="9"/>
      <c r="M22" s="9"/>
      <c r="N22" s="9"/>
      <c r="O22" s="9"/>
      <c r="P22" s="9"/>
      <c r="Q22" s="10"/>
    </row>
    <row r="23" spans="1:17" x14ac:dyDescent="0.25">
      <c r="A23" s="5" t="s">
        <v>6</v>
      </c>
      <c r="B23" s="32">
        <v>67</v>
      </c>
      <c r="C23" s="32">
        <v>67</v>
      </c>
      <c r="D23" s="32">
        <v>67</v>
      </c>
      <c r="E23" s="32">
        <v>27</v>
      </c>
      <c r="F23" s="32">
        <v>9</v>
      </c>
      <c r="G23" s="5"/>
      <c r="H23" s="9"/>
      <c r="I23" s="9"/>
      <c r="J23" s="9"/>
      <c r="K23" s="9"/>
      <c r="L23" s="9"/>
      <c r="M23" s="9"/>
      <c r="N23" s="9"/>
      <c r="O23" s="9"/>
      <c r="P23" s="9"/>
      <c r="Q23" s="10"/>
    </row>
    <row r="24" spans="1:17" x14ac:dyDescent="0.25">
      <c r="A24" s="5" t="s">
        <v>5</v>
      </c>
      <c r="B24" s="32">
        <v>41</v>
      </c>
      <c r="C24" s="32">
        <v>41</v>
      </c>
      <c r="D24" s="32">
        <v>41</v>
      </c>
      <c r="E24" s="32">
        <v>30</v>
      </c>
      <c r="F24" s="32">
        <v>48</v>
      </c>
      <c r="G24" s="5"/>
      <c r="H24" s="9"/>
      <c r="I24" s="9"/>
      <c r="J24" s="9"/>
      <c r="K24" s="9"/>
      <c r="L24" s="9"/>
      <c r="M24" s="9"/>
      <c r="N24" s="9"/>
      <c r="O24" s="9"/>
      <c r="P24" s="9"/>
      <c r="Q24" s="10"/>
    </row>
    <row r="25" spans="1:17" x14ac:dyDescent="0.25">
      <c r="A25" s="5" t="s">
        <v>23</v>
      </c>
      <c r="B25" s="32">
        <v>21</v>
      </c>
      <c r="C25" s="32">
        <v>21</v>
      </c>
      <c r="D25" s="32">
        <v>21</v>
      </c>
      <c r="E25" s="32">
        <v>21</v>
      </c>
      <c r="F25" s="32">
        <v>21</v>
      </c>
      <c r="G25" s="5"/>
      <c r="H25" s="9"/>
      <c r="I25" s="9"/>
      <c r="J25" s="9"/>
      <c r="K25" s="9"/>
      <c r="L25" s="9"/>
      <c r="M25" s="9"/>
      <c r="N25" s="9"/>
      <c r="O25" s="9"/>
      <c r="P25" s="9"/>
      <c r="Q25" s="10"/>
    </row>
    <row r="26" spans="1:17" x14ac:dyDescent="0.25">
      <c r="A26" s="5" t="s">
        <v>7</v>
      </c>
      <c r="B26" s="32">
        <v>6</v>
      </c>
      <c r="C26" s="32">
        <v>6</v>
      </c>
      <c r="D26" s="32">
        <v>6</v>
      </c>
      <c r="E26" s="32">
        <v>6</v>
      </c>
      <c r="F26" s="32">
        <v>4</v>
      </c>
      <c r="G26" s="5"/>
      <c r="H26" s="9"/>
      <c r="I26" s="9"/>
      <c r="J26" s="9"/>
      <c r="K26" s="9"/>
      <c r="L26" s="9"/>
      <c r="M26" s="9"/>
      <c r="N26" s="9"/>
      <c r="O26" s="9"/>
      <c r="P26" s="9"/>
      <c r="Q26" s="10"/>
    </row>
    <row r="27" spans="1:17" x14ac:dyDescent="0.25">
      <c r="A27" s="5" t="s">
        <v>8</v>
      </c>
      <c r="B27" s="32">
        <v>18</v>
      </c>
      <c r="C27" s="32">
        <v>18</v>
      </c>
      <c r="D27" s="32">
        <v>18</v>
      </c>
      <c r="E27" s="32">
        <v>16</v>
      </c>
      <c r="F27" s="32">
        <v>18</v>
      </c>
      <c r="G27" s="5"/>
      <c r="H27" s="9"/>
      <c r="I27" s="9"/>
      <c r="J27" s="9"/>
      <c r="K27" s="9"/>
      <c r="L27" s="9"/>
      <c r="M27" s="9"/>
      <c r="N27" s="9"/>
      <c r="O27" s="9"/>
      <c r="P27" s="9"/>
      <c r="Q27" s="10"/>
    </row>
    <row r="28" spans="1:17" x14ac:dyDescent="0.25">
      <c r="A28" s="5" t="s">
        <v>21</v>
      </c>
      <c r="B28" s="32">
        <v>86</v>
      </c>
      <c r="C28" s="32">
        <v>86</v>
      </c>
      <c r="D28" s="32">
        <v>86</v>
      </c>
      <c r="E28" s="32">
        <v>87</v>
      </c>
      <c r="F28" s="32">
        <v>85</v>
      </c>
      <c r="G28" s="5"/>
      <c r="H28" s="9"/>
      <c r="I28" s="9"/>
      <c r="J28" s="9"/>
      <c r="K28" s="9"/>
      <c r="L28" s="9"/>
      <c r="M28" s="9"/>
      <c r="N28" s="9"/>
      <c r="O28" s="9"/>
      <c r="P28" s="9"/>
      <c r="Q28" s="10"/>
    </row>
    <row r="29" spans="1:17" x14ac:dyDescent="0.25">
      <c r="A29" s="5" t="s">
        <v>10</v>
      </c>
      <c r="B29" s="32">
        <v>29</v>
      </c>
      <c r="C29" s="32">
        <v>29</v>
      </c>
      <c r="D29" s="32">
        <v>29</v>
      </c>
      <c r="E29" s="32">
        <v>27</v>
      </c>
      <c r="F29" s="32">
        <v>29</v>
      </c>
      <c r="G29" s="5"/>
      <c r="H29" s="9"/>
      <c r="I29" s="9"/>
      <c r="J29" s="9"/>
      <c r="K29" s="9"/>
      <c r="L29" s="9"/>
      <c r="M29" s="9"/>
      <c r="N29" s="9"/>
      <c r="O29" s="9"/>
      <c r="P29" s="9"/>
      <c r="Q29" s="10"/>
    </row>
    <row r="30" spans="1:17" x14ac:dyDescent="0.25">
      <c r="A30" s="5" t="s">
        <v>22</v>
      </c>
      <c r="B30" s="32">
        <v>1</v>
      </c>
      <c r="C30" s="32">
        <v>1</v>
      </c>
      <c r="D30" s="32">
        <v>1</v>
      </c>
      <c r="E30" s="32">
        <v>1</v>
      </c>
      <c r="F30" s="32">
        <v>1</v>
      </c>
      <c r="G30" s="5"/>
      <c r="H30" s="9"/>
      <c r="I30" s="9"/>
      <c r="J30" s="9"/>
      <c r="K30" s="9"/>
      <c r="L30" s="9"/>
      <c r="M30" s="9"/>
      <c r="N30" s="9"/>
      <c r="O30" s="9"/>
      <c r="P30" s="9"/>
      <c r="Q30" s="10"/>
    </row>
    <row r="31" spans="1:17" x14ac:dyDescent="0.25">
      <c r="A31" s="5" t="s">
        <v>31</v>
      </c>
      <c r="B31" s="32">
        <v>24.62</v>
      </c>
      <c r="C31" s="32">
        <v>24.62</v>
      </c>
      <c r="D31" s="32">
        <v>21</v>
      </c>
      <c r="E31" s="32">
        <v>9</v>
      </c>
      <c r="F31" s="32">
        <v>8</v>
      </c>
      <c r="G31" s="5"/>
      <c r="H31" s="9"/>
      <c r="I31" s="9"/>
      <c r="J31" s="9"/>
      <c r="K31" s="9"/>
      <c r="L31" s="9"/>
      <c r="M31" s="9"/>
      <c r="N31" s="9"/>
      <c r="O31" s="9"/>
      <c r="P31" s="9"/>
      <c r="Q31" s="10"/>
    </row>
    <row r="32" spans="1:17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9"/>
      <c r="P32" s="9"/>
      <c r="Q32" s="10"/>
    </row>
    <row r="33" spans="1:17" x14ac:dyDescent="0.25">
      <c r="A33" s="5" t="s">
        <v>27</v>
      </c>
      <c r="B33" s="11">
        <f>SUM(B16:B31)</f>
        <v>737.62</v>
      </c>
      <c r="C33" s="11">
        <f>SUM(C16:C31)</f>
        <v>740.62</v>
      </c>
      <c r="D33" s="11">
        <f>SUM(D16:D31)</f>
        <v>800</v>
      </c>
      <c r="E33" s="11">
        <f>SUM(E16:E31)</f>
        <v>665</v>
      </c>
      <c r="F33" s="12">
        <f>SUM(F16:F31)</f>
        <v>544</v>
      </c>
      <c r="G33" s="9"/>
      <c r="H33" s="9"/>
      <c r="I33" s="9"/>
      <c r="J33" s="9"/>
      <c r="K33" s="9"/>
      <c r="L33" s="9"/>
      <c r="M33" s="9"/>
      <c r="N33" s="9"/>
      <c r="O33" s="9"/>
      <c r="P33" s="9"/>
      <c r="Q33" s="10"/>
    </row>
    <row r="34" spans="1:17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9"/>
      <c r="P34" s="9"/>
      <c r="Q34" s="10"/>
    </row>
    <row r="35" spans="1:17" x14ac:dyDescent="0.25">
      <c r="A35" s="5" t="s">
        <v>16</v>
      </c>
      <c r="B35" s="11">
        <f>B13-B33</f>
        <v>60.379999999999995</v>
      </c>
      <c r="C35" s="11">
        <f>C13-C33</f>
        <v>71.38</v>
      </c>
      <c r="D35" s="11">
        <f>D13-D33</f>
        <v>90.399999999999977</v>
      </c>
      <c r="E35" s="11">
        <f>E13-E33</f>
        <v>270.19999999999993</v>
      </c>
      <c r="F35" s="12">
        <f>F13-F33</f>
        <v>217.60000000000002</v>
      </c>
      <c r="G35" s="9"/>
      <c r="H35" s="9"/>
      <c r="I35" s="9"/>
      <c r="J35" s="9"/>
      <c r="K35" s="9"/>
      <c r="L35" s="9"/>
      <c r="M35" s="9"/>
      <c r="N35" s="9"/>
      <c r="O35" s="9"/>
      <c r="P35" s="9"/>
      <c r="Q35" s="10"/>
    </row>
    <row r="36" spans="1:17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9"/>
      <c r="P36" s="9"/>
      <c r="Q36" s="10"/>
    </row>
    <row r="37" spans="1:17" x14ac:dyDescent="0.25">
      <c r="A37" s="5" t="s">
        <v>15</v>
      </c>
      <c r="B37" s="16">
        <f>B35/B33</f>
        <v>8.1857867194490383E-2</v>
      </c>
      <c r="C37" s="16">
        <f t="shared" ref="C37:F37" si="3">C35/C33</f>
        <v>9.637870972968593E-2</v>
      </c>
      <c r="D37" s="16">
        <f t="shared" si="3"/>
        <v>0.11299999999999998</v>
      </c>
      <c r="E37" s="16">
        <f t="shared" si="3"/>
        <v>0.40631578947368413</v>
      </c>
      <c r="F37" s="17">
        <f t="shared" si="3"/>
        <v>0.4</v>
      </c>
      <c r="G37" s="9"/>
      <c r="H37" s="9"/>
      <c r="I37" s="9"/>
      <c r="J37" s="9"/>
      <c r="K37" s="9"/>
      <c r="L37" s="9"/>
      <c r="M37" s="9"/>
      <c r="N37" s="9"/>
      <c r="O37" s="9"/>
      <c r="P37" s="9"/>
      <c r="Q37" s="10"/>
    </row>
    <row r="38" spans="1:17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9"/>
      <c r="P38" s="9"/>
      <c r="Q38" s="10"/>
    </row>
    <row r="39" spans="1:17" x14ac:dyDescent="0.25">
      <c r="A39" s="5" t="s">
        <v>18</v>
      </c>
      <c r="B39" s="9"/>
      <c r="C39" s="11">
        <f>B35-C35</f>
        <v>-11</v>
      </c>
      <c r="D39" s="11">
        <f>B35-D35</f>
        <v>-30.019999999999982</v>
      </c>
      <c r="E39" s="11">
        <f>B35-E35</f>
        <v>-209.81999999999994</v>
      </c>
      <c r="F39" s="12">
        <f>B35-F35</f>
        <v>-157.22000000000003</v>
      </c>
      <c r="G39" s="9"/>
      <c r="H39" s="9"/>
      <c r="I39" s="9"/>
      <c r="J39" s="9"/>
      <c r="K39" s="9"/>
      <c r="L39" s="9"/>
      <c r="M39" s="9"/>
      <c r="N39" s="9"/>
      <c r="O39" s="9"/>
      <c r="P39" s="9"/>
      <c r="Q39" s="10"/>
    </row>
    <row r="40" spans="1:17" x14ac:dyDescent="0.25">
      <c r="A40" s="18" t="s">
        <v>42</v>
      </c>
      <c r="B40" s="9"/>
      <c r="C40" s="8"/>
      <c r="D40" s="8"/>
      <c r="E40" s="8"/>
      <c r="F40" s="31"/>
      <c r="G40" s="9"/>
      <c r="H40" s="9"/>
      <c r="I40" s="9"/>
      <c r="J40" s="9"/>
      <c r="K40" s="9"/>
      <c r="L40" s="9"/>
      <c r="M40" s="9"/>
      <c r="N40" s="9"/>
      <c r="O40" s="9"/>
      <c r="P40" s="9"/>
      <c r="Q40" s="10"/>
    </row>
    <row r="41" spans="1:17" x14ac:dyDescent="0.25">
      <c r="A41" s="5" t="s">
        <v>18</v>
      </c>
      <c r="B41" s="9"/>
      <c r="C41" s="16">
        <f>B37-C37</f>
        <v>-1.4520842535195547E-2</v>
      </c>
      <c r="D41" s="16">
        <f>B37-D37</f>
        <v>-3.1142132805509593E-2</v>
      </c>
      <c r="E41" s="16">
        <f>B37-E37</f>
        <v>-0.32445792227919373</v>
      </c>
      <c r="F41" s="17">
        <f>B37-F37</f>
        <v>-0.31814213280550963</v>
      </c>
      <c r="G41" s="9"/>
      <c r="H41" s="9"/>
      <c r="I41" s="9"/>
      <c r="J41" s="9"/>
      <c r="K41" s="9"/>
      <c r="L41" s="9"/>
      <c r="M41" s="9"/>
      <c r="N41" s="9"/>
      <c r="O41" s="9"/>
      <c r="P41" s="9"/>
      <c r="Q41" s="10"/>
    </row>
    <row r="42" spans="1:17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9"/>
      <c r="P42" s="9"/>
      <c r="Q42" s="10"/>
    </row>
    <row r="43" spans="1:17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9"/>
      <c r="P43" s="9"/>
      <c r="Q43" s="10"/>
    </row>
    <row r="44" spans="1:17" x14ac:dyDescent="0.25">
      <c r="A44" s="5" t="s">
        <v>25</v>
      </c>
      <c r="B44" s="21">
        <f>B33/B3</f>
        <v>51.762807017543857</v>
      </c>
      <c r="C44" s="21">
        <f>C33/C3</f>
        <v>51.077241379310344</v>
      </c>
      <c r="D44" s="21">
        <f t="shared" ref="D44:F44" si="4">D33/D3</f>
        <v>50.314465408805027</v>
      </c>
      <c r="E44" s="21">
        <f t="shared" si="4"/>
        <v>39.820359281437128</v>
      </c>
      <c r="F44" s="21">
        <f t="shared" si="4"/>
        <v>40</v>
      </c>
      <c r="G44" s="5"/>
      <c r="H44" s="9"/>
      <c r="I44" s="9"/>
      <c r="J44" s="9"/>
      <c r="K44" s="9"/>
      <c r="L44" s="9"/>
      <c r="M44" s="9"/>
      <c r="N44" s="9"/>
      <c r="O44" s="9"/>
      <c r="P44" s="9"/>
      <c r="Q44" s="10"/>
    </row>
    <row r="45" spans="1:17" x14ac:dyDescent="0.25">
      <c r="A45" s="18" t="s">
        <v>43</v>
      </c>
      <c r="B45" s="21"/>
      <c r="C45" s="21">
        <f>B44-C44</f>
        <v>0.68556563823351269</v>
      </c>
      <c r="D45" s="21">
        <f>B44-D44</f>
        <v>1.4483416087388292</v>
      </c>
      <c r="E45" s="21">
        <f>B44-E44</f>
        <v>11.942447736106729</v>
      </c>
      <c r="F45" s="22">
        <f>B44-F44</f>
        <v>11.762807017543857</v>
      </c>
      <c r="G45" s="9"/>
      <c r="H45" s="9"/>
      <c r="I45" s="9"/>
      <c r="J45" s="9"/>
      <c r="K45" s="9"/>
      <c r="L45" s="9"/>
      <c r="M45" s="9"/>
      <c r="N45" s="9"/>
      <c r="O45" s="9"/>
      <c r="P45" s="9"/>
      <c r="Q45" s="10"/>
    </row>
    <row r="46" spans="1:17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9"/>
      <c r="P46" s="9"/>
      <c r="Q46" s="10"/>
    </row>
    <row r="47" spans="1:17" x14ac:dyDescent="0.25">
      <c r="A47" s="5" t="s">
        <v>26</v>
      </c>
      <c r="B47" s="11">
        <f>B33/B5</f>
        <v>10.537428571428572</v>
      </c>
      <c r="C47" s="11">
        <f t="shared" ref="C47:F47" si="5">C33/C5</f>
        <v>10.580285714285715</v>
      </c>
      <c r="D47" s="11">
        <f t="shared" si="5"/>
        <v>11.428571428571429</v>
      </c>
      <c r="E47" s="11">
        <f t="shared" si="5"/>
        <v>9.5</v>
      </c>
      <c r="F47" s="12">
        <f t="shared" si="5"/>
        <v>7.7714285714285714</v>
      </c>
      <c r="G47" s="9"/>
      <c r="H47" s="9"/>
      <c r="I47" s="9"/>
      <c r="J47" s="9"/>
      <c r="K47" s="9"/>
      <c r="L47" s="9"/>
      <c r="M47" s="9"/>
      <c r="N47" s="9"/>
      <c r="O47" s="9"/>
      <c r="P47" s="9"/>
      <c r="Q47" s="10"/>
    </row>
    <row r="48" spans="1:17" ht="15.75" thickBot="1" x14ac:dyDescent="0.3">
      <c r="A48" s="23" t="s">
        <v>43</v>
      </c>
      <c r="B48" s="24"/>
      <c r="C48" s="25">
        <f>B47-C47</f>
        <v>-4.2857142857142705E-2</v>
      </c>
      <c r="D48" s="25">
        <f>B47-D47</f>
        <v>-0.89114285714285657</v>
      </c>
      <c r="E48" s="25">
        <f>B47-E47</f>
        <v>1.0374285714285723</v>
      </c>
      <c r="F48" s="26">
        <f>B47-F47</f>
        <v>2.7660000000000009</v>
      </c>
      <c r="G48" s="9"/>
      <c r="H48" s="9"/>
      <c r="I48" s="9"/>
      <c r="J48" s="9"/>
      <c r="K48" s="9"/>
      <c r="L48" s="9"/>
      <c r="M48" s="9"/>
      <c r="N48" s="9"/>
      <c r="O48" s="9"/>
      <c r="P48" s="9"/>
      <c r="Q48" s="10"/>
    </row>
    <row r="49" spans="1:17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10"/>
    </row>
    <row r="50" spans="1:17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10"/>
    </row>
    <row r="51" spans="1:17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10"/>
    </row>
    <row r="52" spans="1:17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10"/>
    </row>
    <row r="53" spans="1:17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10"/>
    </row>
    <row r="54" spans="1:17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10"/>
    </row>
    <row r="55" spans="1:17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10"/>
    </row>
    <row r="56" spans="1:17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10"/>
    </row>
    <row r="57" spans="1:17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10"/>
    </row>
    <row r="58" spans="1:17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10"/>
    </row>
    <row r="59" spans="1:17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10"/>
    </row>
    <row r="60" spans="1:17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10"/>
    </row>
    <row r="61" spans="1:17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10"/>
    </row>
    <row r="62" spans="1:17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10"/>
    </row>
    <row r="63" spans="1:17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10"/>
    </row>
    <row r="64" spans="1:17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10"/>
    </row>
    <row r="65" spans="1:17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10"/>
    </row>
    <row r="66" spans="1:17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10"/>
    </row>
    <row r="67" spans="1:17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10"/>
    </row>
    <row r="68" spans="1:17" x14ac:dyDescent="0.25">
      <c r="A68" s="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10"/>
    </row>
    <row r="69" spans="1:17" x14ac:dyDescent="0.25">
      <c r="A69" s="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10"/>
    </row>
    <row r="70" spans="1:17" x14ac:dyDescent="0.25">
      <c r="A70" s="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10"/>
    </row>
    <row r="71" spans="1:17" ht="15.75" thickBot="1" x14ac:dyDescent="0.3">
      <c r="A71" s="27"/>
      <c r="B71" s="24"/>
      <c r="C71" s="24"/>
      <c r="D71" s="24"/>
      <c r="E71" s="24"/>
      <c r="F71" s="24"/>
      <c r="G71" s="24"/>
      <c r="H71" s="24"/>
      <c r="I71" s="24"/>
      <c r="J71" s="24"/>
      <c r="K71" s="24"/>
      <c r="L71" s="24"/>
      <c r="M71" s="24"/>
      <c r="N71" s="24"/>
      <c r="O71" s="24"/>
      <c r="P71" s="24"/>
      <c r="Q71" s="28"/>
    </row>
  </sheetData>
  <sheetProtection algorithmName="SHA-512" hashValue="XalNfV6DzTgiI1kOOrmIQlZ/Zu+wXVJqmbZrZfvduOG8/PGJ88TVG9EYyAYuRbOsCd5G4bApamco+BbQArzBFw==" saltValue="K4Q3S2E5jUGU6iFeVgyduA==" spinCount="100000" sheet="1" objects="1" scenarios="1"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6962-86FA-426B-B659-7703CD1ACF5A}">
  <sheetPr codeName="Sheet9"/>
  <dimension ref="A1:O68"/>
  <sheetViews>
    <sheetView workbookViewId="0">
      <selection activeCell="B3" sqref="B3:F5"/>
    </sheetView>
  </sheetViews>
  <sheetFormatPr defaultRowHeight="15" x14ac:dyDescent="0.25"/>
  <cols>
    <col min="1" max="1" width="29" customWidth="1"/>
  </cols>
  <sheetData>
    <row r="1" spans="1:15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2">
        <v>4.4000000000000004</v>
      </c>
      <c r="C3" s="32">
        <v>4.5</v>
      </c>
      <c r="D3" s="32">
        <v>4.9000000000000004</v>
      </c>
      <c r="E3" s="32">
        <v>6.38</v>
      </c>
      <c r="F3" s="33">
        <v>5.94</v>
      </c>
      <c r="G3" s="9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9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4">
        <v>90</v>
      </c>
      <c r="C5" s="34">
        <v>90</v>
      </c>
      <c r="D5" s="34">
        <v>90</v>
      </c>
      <c r="E5" s="34">
        <v>90</v>
      </c>
      <c r="F5" s="38">
        <v>90</v>
      </c>
      <c r="G5" s="9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10"/>
      <c r="G6" s="9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396.00000000000006</v>
      </c>
      <c r="C7" s="11">
        <f t="shared" ref="C7:F7" si="0">C3*C5</f>
        <v>405</v>
      </c>
      <c r="D7" s="11">
        <f t="shared" si="0"/>
        <v>441.00000000000006</v>
      </c>
      <c r="E7" s="11">
        <f t="shared" si="0"/>
        <v>574.20000000000005</v>
      </c>
      <c r="F7" s="12">
        <f t="shared" si="0"/>
        <v>534.6</v>
      </c>
      <c r="G7" s="9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10"/>
      <c r="G8" s="9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10"/>
      <c r="G9" s="9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24</v>
      </c>
      <c r="B10" s="32">
        <v>100</v>
      </c>
      <c r="C10" s="32">
        <v>100</v>
      </c>
      <c r="D10" s="32">
        <v>125</v>
      </c>
      <c r="E10" s="32">
        <v>125</v>
      </c>
      <c r="F10" s="33">
        <v>125</v>
      </c>
      <c r="G10" s="9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/>
      <c r="B11" s="14"/>
      <c r="C11" s="9"/>
      <c r="D11" s="9"/>
      <c r="E11" s="9"/>
      <c r="F11" s="10"/>
      <c r="G11" s="9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10"/>
      <c r="G12" s="9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B7-B10</f>
        <v>296.00000000000006</v>
      </c>
      <c r="C13" s="11">
        <f>C7-C10</f>
        <v>305</v>
      </c>
      <c r="D13" s="11">
        <f t="shared" ref="D13:F13" si="1">D7-D10</f>
        <v>316.00000000000006</v>
      </c>
      <c r="E13" s="11">
        <f t="shared" si="1"/>
        <v>449.20000000000005</v>
      </c>
      <c r="F13" s="12">
        <f t="shared" si="1"/>
        <v>409.6</v>
      </c>
      <c r="G13" s="9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10"/>
      <c r="G14" s="9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9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2">
        <v>33</v>
      </c>
      <c r="C16" s="32">
        <v>33</v>
      </c>
      <c r="D16" s="32">
        <v>33</v>
      </c>
      <c r="E16" s="32">
        <v>33</v>
      </c>
      <c r="F16" s="33">
        <v>33</v>
      </c>
      <c r="G16" s="9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2">
        <v>15</v>
      </c>
      <c r="C17" s="32">
        <v>19</v>
      </c>
      <c r="D17" s="32">
        <v>19</v>
      </c>
      <c r="E17" s="32">
        <v>13</v>
      </c>
      <c r="F17" s="33">
        <v>8</v>
      </c>
      <c r="G17" s="9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12</v>
      </c>
      <c r="F18" s="33">
        <v>10</v>
      </c>
      <c r="G18" s="9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3">
        <v>0</v>
      </c>
      <c r="G19" s="9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28</v>
      </c>
      <c r="B20" s="32">
        <v>72</v>
      </c>
      <c r="C20" s="32">
        <v>65</v>
      </c>
      <c r="D20" s="32">
        <v>86</v>
      </c>
      <c r="E20" s="32">
        <v>84</v>
      </c>
      <c r="F20" s="33">
        <v>42</v>
      </c>
      <c r="G20" s="9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29</v>
      </c>
      <c r="B21" s="32">
        <v>38</v>
      </c>
      <c r="C21" s="32">
        <v>30</v>
      </c>
      <c r="D21" s="32">
        <v>36</v>
      </c>
      <c r="E21" s="32">
        <v>26</v>
      </c>
      <c r="F21" s="33">
        <v>16</v>
      </c>
      <c r="G21" s="9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30</v>
      </c>
      <c r="B22" s="32">
        <v>18</v>
      </c>
      <c r="C22" s="32">
        <v>17</v>
      </c>
      <c r="D22" s="32">
        <v>27</v>
      </c>
      <c r="E22" s="32">
        <v>23</v>
      </c>
      <c r="F22" s="33">
        <v>11</v>
      </c>
      <c r="G22" s="9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2">
        <v>19</v>
      </c>
      <c r="C23" s="32">
        <v>19</v>
      </c>
      <c r="D23" s="32">
        <v>41</v>
      </c>
      <c r="E23" s="32">
        <v>17</v>
      </c>
      <c r="F23" s="33">
        <v>7</v>
      </c>
      <c r="G23" s="9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2">
        <v>45</v>
      </c>
      <c r="C24" s="32">
        <v>45</v>
      </c>
      <c r="D24" s="32">
        <v>45</v>
      </c>
      <c r="E24" s="32">
        <v>38</v>
      </c>
      <c r="F24" s="33">
        <v>35</v>
      </c>
      <c r="G24" s="9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23</v>
      </c>
      <c r="B25" s="32">
        <v>25</v>
      </c>
      <c r="C25" s="32">
        <v>25</v>
      </c>
      <c r="D25" s="32">
        <v>25</v>
      </c>
      <c r="E25" s="32">
        <v>25</v>
      </c>
      <c r="F25" s="33">
        <v>25</v>
      </c>
      <c r="G25" s="9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2">
        <v>40</v>
      </c>
      <c r="C26" s="32">
        <v>40</v>
      </c>
      <c r="D26" s="32">
        <v>40</v>
      </c>
      <c r="E26" s="32">
        <v>39</v>
      </c>
      <c r="F26" s="33">
        <v>40</v>
      </c>
      <c r="G26" s="9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2">
        <v>9</v>
      </c>
      <c r="C27" s="32">
        <v>9</v>
      </c>
      <c r="D27" s="32">
        <v>9</v>
      </c>
      <c r="E27" s="32">
        <v>7</v>
      </c>
      <c r="F27" s="33">
        <v>7</v>
      </c>
      <c r="G27" s="9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21</v>
      </c>
      <c r="B28" s="32">
        <v>15</v>
      </c>
      <c r="C28" s="32">
        <v>15</v>
      </c>
      <c r="D28" s="32">
        <v>15</v>
      </c>
      <c r="E28" s="32">
        <v>23</v>
      </c>
      <c r="F28" s="33">
        <v>16</v>
      </c>
      <c r="G28" s="9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2">
        <v>13</v>
      </c>
      <c r="C29" s="32">
        <v>13</v>
      </c>
      <c r="D29" s="32">
        <v>13</v>
      </c>
      <c r="E29" s="32">
        <v>11</v>
      </c>
      <c r="F29" s="33">
        <v>11</v>
      </c>
      <c r="G29" s="9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22</v>
      </c>
      <c r="B30" s="32">
        <v>0</v>
      </c>
      <c r="C30" s="32">
        <v>0</v>
      </c>
      <c r="D30" s="32">
        <v>0</v>
      </c>
      <c r="E30" s="32">
        <v>0</v>
      </c>
      <c r="F30" s="33">
        <v>0</v>
      </c>
      <c r="G30" s="9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31</v>
      </c>
      <c r="B31" s="32">
        <v>16</v>
      </c>
      <c r="C31" s="32">
        <v>16</v>
      </c>
      <c r="D31" s="32">
        <v>14</v>
      </c>
      <c r="E31" s="32">
        <v>7</v>
      </c>
      <c r="F31" s="33">
        <v>5</v>
      </c>
      <c r="G31" s="9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9"/>
      <c r="C32" s="9"/>
      <c r="D32" s="9"/>
      <c r="E32" s="9"/>
      <c r="F32" s="10"/>
      <c r="G32" s="9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27</v>
      </c>
      <c r="B33" s="11">
        <f>SUM(B16:B31)</f>
        <v>370</v>
      </c>
      <c r="C33" s="11">
        <f t="shared" ref="C33:F33" si="2">SUM(C16:C31)</f>
        <v>358</v>
      </c>
      <c r="D33" s="11">
        <f t="shared" si="2"/>
        <v>415</v>
      </c>
      <c r="E33" s="11">
        <f t="shared" si="2"/>
        <v>358</v>
      </c>
      <c r="F33" s="12">
        <f t="shared" si="2"/>
        <v>266</v>
      </c>
      <c r="G33" s="9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-73.999999999999943</v>
      </c>
      <c r="C35" s="11">
        <f>C13-C33</f>
        <v>-53</v>
      </c>
      <c r="D35" s="11">
        <f>D13-D33</f>
        <v>-98.999999999999943</v>
      </c>
      <c r="E35" s="11">
        <f>E13-E33</f>
        <v>91.200000000000045</v>
      </c>
      <c r="F35" s="12">
        <f>F13-F33</f>
        <v>143.60000000000002</v>
      </c>
      <c r="G35" s="9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6">
        <f>B35/B33</f>
        <v>-0.19999999999999984</v>
      </c>
      <c r="C37" s="16">
        <f t="shared" ref="C37:F37" si="3">C35/C33</f>
        <v>-0.14804469273743018</v>
      </c>
      <c r="D37" s="16">
        <f t="shared" si="3"/>
        <v>-0.23855421686746975</v>
      </c>
      <c r="E37" s="16">
        <f t="shared" si="3"/>
        <v>0.25474860335195543</v>
      </c>
      <c r="F37" s="17">
        <f t="shared" si="3"/>
        <v>0.53984962406015047</v>
      </c>
      <c r="G37" s="9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-20.999999999999943</v>
      </c>
      <c r="D39" s="11">
        <f>B35-D35</f>
        <v>25</v>
      </c>
      <c r="E39" s="11">
        <f>B35-E35</f>
        <v>-165.2</v>
      </c>
      <c r="F39" s="12">
        <f>B35-F35</f>
        <v>-217.59999999999997</v>
      </c>
      <c r="G39" s="9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8" t="s">
        <v>42</v>
      </c>
      <c r="B40" s="9"/>
      <c r="C40" s="9"/>
      <c r="D40" s="9"/>
      <c r="E40" s="9"/>
      <c r="F40" s="10"/>
      <c r="G40" s="9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6">
        <f>B37-C37</f>
        <v>-5.1955307262569667E-2</v>
      </c>
      <c r="D41" s="16">
        <f>B37-D37</f>
        <v>3.8554216867469904E-2</v>
      </c>
      <c r="E41" s="16">
        <f>B37-E37</f>
        <v>-0.45474860335195527</v>
      </c>
      <c r="F41" s="17">
        <f>B37-F37</f>
        <v>-0.73984962406015031</v>
      </c>
      <c r="G41" s="9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25</v>
      </c>
      <c r="B44" s="21">
        <f>B33/B3</f>
        <v>84.090909090909079</v>
      </c>
      <c r="C44" s="21">
        <f t="shared" ref="C44:F44" si="4">C33/C3</f>
        <v>79.555555555555557</v>
      </c>
      <c r="D44" s="21">
        <f t="shared" si="4"/>
        <v>84.693877551020407</v>
      </c>
      <c r="E44" s="21">
        <f t="shared" si="4"/>
        <v>56.112852664576806</v>
      </c>
      <c r="F44" s="22">
        <f t="shared" si="4"/>
        <v>44.781144781144775</v>
      </c>
      <c r="G44" s="9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8" t="s">
        <v>43</v>
      </c>
      <c r="B45" s="21"/>
      <c r="C45" s="21">
        <f>B44-C44</f>
        <v>4.5353535353535221</v>
      </c>
      <c r="D45" s="21">
        <f>B44-D44</f>
        <v>-0.60296846011132743</v>
      </c>
      <c r="E45" s="21">
        <f>B44-E44</f>
        <v>27.978056426332273</v>
      </c>
      <c r="F45" s="22">
        <f>B44-F44</f>
        <v>39.309764309764304</v>
      </c>
      <c r="G45" s="9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26</v>
      </c>
      <c r="B47" s="11">
        <f>B33/B5</f>
        <v>4.1111111111111107</v>
      </c>
      <c r="C47" s="11">
        <f t="shared" ref="C47:F47" si="5">C33/C5</f>
        <v>3.9777777777777779</v>
      </c>
      <c r="D47" s="11">
        <f t="shared" si="5"/>
        <v>4.6111111111111107</v>
      </c>
      <c r="E47" s="11">
        <f t="shared" si="5"/>
        <v>3.9777777777777779</v>
      </c>
      <c r="F47" s="12">
        <f t="shared" si="5"/>
        <v>2.9555555555555557</v>
      </c>
      <c r="G47" s="9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3" t="s">
        <v>43</v>
      </c>
      <c r="B48" s="24"/>
      <c r="C48" s="25">
        <f>B47-C47</f>
        <v>0.13333333333333286</v>
      </c>
      <c r="D48" s="25">
        <f>B47-D47</f>
        <v>-0.5</v>
      </c>
      <c r="E48" s="25">
        <f>B47-E47</f>
        <v>0.13333333333333286</v>
      </c>
      <c r="F48" s="26">
        <f>B47-F47</f>
        <v>1.155555555555555</v>
      </c>
      <c r="G48" s="9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x14ac:dyDescent="0.25">
      <c r="A65" s="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10"/>
    </row>
    <row r="66" spans="1:15" x14ac:dyDescent="0.25">
      <c r="A66" s="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10"/>
    </row>
    <row r="67" spans="1:15" x14ac:dyDescent="0.25">
      <c r="A67" s="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10"/>
    </row>
    <row r="68" spans="1:15" ht="15.75" thickBot="1" x14ac:dyDescent="0.3">
      <c r="A68" s="27"/>
      <c r="B68" s="24"/>
      <c r="C68" s="24"/>
      <c r="D68" s="24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8"/>
    </row>
  </sheetData>
  <sheetProtection algorithmName="SHA-512" hashValue="pXARLaxWX7T0/QsJl/sg4WCWsUs//7S47bNLuNJexfA6WMi0zG3FSnC+GGLHlKHnATEznwLGoOWIkjQDoCD90w==" saltValue="RXQAh2jE+yWMdCk+Aofe+Q==" spinCount="100000" sheet="1" objects="1" scenarios="1"/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D694-E818-473D-B066-C15773AE22F2}">
  <sheetPr codeName="Sheet10"/>
  <dimension ref="A1:O65"/>
  <sheetViews>
    <sheetView topLeftCell="A16" workbookViewId="0">
      <selection activeCell="D37" sqref="D37"/>
    </sheetView>
  </sheetViews>
  <sheetFormatPr defaultRowHeight="15" x14ac:dyDescent="0.25"/>
  <cols>
    <col min="1" max="1" width="29.140625" customWidth="1"/>
  </cols>
  <sheetData>
    <row r="1" spans="1:15" x14ac:dyDescent="0.25">
      <c r="A1" s="2" t="s">
        <v>34</v>
      </c>
      <c r="B1" s="3"/>
      <c r="C1" s="3"/>
      <c r="D1" s="3"/>
      <c r="E1" s="3"/>
      <c r="F1" s="4"/>
      <c r="G1" s="3"/>
      <c r="H1" s="3"/>
      <c r="I1" s="3"/>
      <c r="J1" s="3"/>
      <c r="K1" s="3"/>
      <c r="L1" s="3"/>
      <c r="M1" s="3"/>
      <c r="N1" s="3"/>
      <c r="O1" s="4"/>
    </row>
    <row r="2" spans="1:15" x14ac:dyDescent="0.25">
      <c r="A2" s="5"/>
      <c r="B2" s="6">
        <v>2025</v>
      </c>
      <c r="C2" s="6">
        <v>2024</v>
      </c>
      <c r="D2" s="6">
        <v>2023</v>
      </c>
      <c r="E2" s="6">
        <v>2022</v>
      </c>
      <c r="F2" s="7">
        <v>2021</v>
      </c>
      <c r="G2" s="9"/>
      <c r="H2" s="9"/>
      <c r="I2" s="9"/>
      <c r="J2" s="9"/>
      <c r="K2" s="9"/>
      <c r="L2" s="9"/>
      <c r="M2" s="9"/>
      <c r="N2" s="9"/>
      <c r="O2" s="10"/>
    </row>
    <row r="3" spans="1:15" x14ac:dyDescent="0.25">
      <c r="A3" s="5" t="s">
        <v>1</v>
      </c>
      <c r="B3" s="32">
        <v>4.4000000000000004</v>
      </c>
      <c r="C3" s="32">
        <v>4.5</v>
      </c>
      <c r="D3" s="32">
        <v>4.9000000000000004</v>
      </c>
      <c r="E3" s="32">
        <v>6.38</v>
      </c>
      <c r="F3" s="33">
        <v>5.94</v>
      </c>
      <c r="G3" s="5"/>
      <c r="H3" s="9"/>
      <c r="I3" s="9"/>
      <c r="J3" s="9"/>
      <c r="K3" s="9"/>
      <c r="L3" s="9"/>
      <c r="M3" s="9"/>
      <c r="N3" s="9"/>
      <c r="O3" s="10"/>
    </row>
    <row r="4" spans="1:15" x14ac:dyDescent="0.25">
      <c r="A4" s="5"/>
      <c r="B4" s="8"/>
      <c r="C4" s="9"/>
      <c r="D4" s="9"/>
      <c r="E4" s="9"/>
      <c r="F4" s="10"/>
      <c r="G4" s="5"/>
      <c r="H4" s="9"/>
      <c r="I4" s="9"/>
      <c r="J4" s="9"/>
      <c r="K4" s="9"/>
      <c r="L4" s="9"/>
      <c r="M4" s="9"/>
      <c r="N4" s="9"/>
      <c r="O4" s="10"/>
    </row>
    <row r="5" spans="1:15" x14ac:dyDescent="0.25">
      <c r="A5" s="5" t="s">
        <v>2</v>
      </c>
      <c r="B5" s="34">
        <v>90</v>
      </c>
      <c r="C5" s="34">
        <v>90</v>
      </c>
      <c r="D5" s="34">
        <v>90</v>
      </c>
      <c r="E5" s="34">
        <v>90</v>
      </c>
      <c r="F5" s="38">
        <v>90</v>
      </c>
      <c r="G5" s="5"/>
      <c r="H5" s="9"/>
      <c r="I5" s="9"/>
      <c r="J5" s="9"/>
      <c r="K5" s="9"/>
      <c r="L5" s="9"/>
      <c r="M5" s="9"/>
      <c r="N5" s="9"/>
      <c r="O5" s="10"/>
    </row>
    <row r="6" spans="1:15" x14ac:dyDescent="0.25">
      <c r="A6" s="5"/>
      <c r="B6" s="8"/>
      <c r="C6" s="9"/>
      <c r="D6" s="9"/>
      <c r="E6" s="9"/>
      <c r="F6" s="9"/>
      <c r="G6" s="5"/>
      <c r="H6" s="9"/>
      <c r="I6" s="9"/>
      <c r="J6" s="9"/>
      <c r="K6" s="9"/>
      <c r="L6" s="9"/>
      <c r="M6" s="9"/>
      <c r="N6" s="9"/>
      <c r="O6" s="10"/>
    </row>
    <row r="7" spans="1:15" x14ac:dyDescent="0.25">
      <c r="A7" s="5" t="s">
        <v>13</v>
      </c>
      <c r="B7" s="11">
        <f>B3*B5</f>
        <v>396.00000000000006</v>
      </c>
      <c r="C7" s="11">
        <f t="shared" ref="C7:F7" si="0">C3*C5</f>
        <v>405</v>
      </c>
      <c r="D7" s="11">
        <f t="shared" si="0"/>
        <v>441.00000000000006</v>
      </c>
      <c r="E7" s="11">
        <f t="shared" si="0"/>
        <v>574.20000000000005</v>
      </c>
      <c r="F7" s="11">
        <f t="shared" si="0"/>
        <v>534.6</v>
      </c>
      <c r="G7" s="5"/>
      <c r="H7" s="9"/>
      <c r="I7" s="9"/>
      <c r="J7" s="9"/>
      <c r="K7" s="9"/>
      <c r="L7" s="9"/>
      <c r="M7" s="9"/>
      <c r="N7" s="9"/>
      <c r="O7" s="10"/>
    </row>
    <row r="8" spans="1:15" x14ac:dyDescent="0.25">
      <c r="A8" s="5"/>
      <c r="B8" s="9"/>
      <c r="C8" s="9"/>
      <c r="D8" s="9"/>
      <c r="E8" s="9"/>
      <c r="F8" s="9"/>
      <c r="G8" s="5"/>
      <c r="H8" s="9"/>
      <c r="I8" s="9"/>
      <c r="J8" s="9"/>
      <c r="K8" s="9"/>
      <c r="L8" s="9"/>
      <c r="M8" s="9"/>
      <c r="N8" s="9"/>
      <c r="O8" s="10"/>
    </row>
    <row r="9" spans="1:15" x14ac:dyDescent="0.25">
      <c r="A9" s="13" t="s">
        <v>14</v>
      </c>
      <c r="B9" s="9"/>
      <c r="C9" s="9"/>
      <c r="D9" s="9"/>
      <c r="E9" s="9"/>
      <c r="F9" s="9"/>
      <c r="G9" s="5"/>
      <c r="H9" s="9"/>
      <c r="I9" s="9"/>
      <c r="J9" s="9"/>
      <c r="K9" s="9"/>
      <c r="L9" s="9"/>
      <c r="M9" s="9"/>
      <c r="N9" s="9"/>
      <c r="O9" s="10"/>
    </row>
    <row r="10" spans="1:15" x14ac:dyDescent="0.25">
      <c r="A10" s="5" t="s">
        <v>20</v>
      </c>
      <c r="B10" s="35">
        <v>0.2</v>
      </c>
      <c r="C10" s="35">
        <v>0.2</v>
      </c>
      <c r="D10" s="35">
        <v>0.2</v>
      </c>
      <c r="E10" s="35">
        <v>0.2</v>
      </c>
      <c r="F10" s="35">
        <v>0.2</v>
      </c>
      <c r="G10" s="5"/>
      <c r="H10" s="9"/>
      <c r="I10" s="9"/>
      <c r="J10" s="9"/>
      <c r="K10" s="9"/>
      <c r="L10" s="9"/>
      <c r="M10" s="9"/>
      <c r="N10" s="9"/>
      <c r="O10" s="10"/>
    </row>
    <row r="11" spans="1:15" x14ac:dyDescent="0.25">
      <c r="A11" s="5" t="s">
        <v>19</v>
      </c>
      <c r="B11" s="29">
        <f>((B10*B5)*B3)</f>
        <v>79.2</v>
      </c>
      <c r="C11" s="29">
        <f t="shared" ref="C11:F11" si="1">((C10*C5)*C3)</f>
        <v>81</v>
      </c>
      <c r="D11" s="29">
        <f t="shared" si="1"/>
        <v>88.2</v>
      </c>
      <c r="E11" s="29">
        <f t="shared" si="1"/>
        <v>114.84</v>
      </c>
      <c r="F11" s="29">
        <f t="shared" si="1"/>
        <v>106.92</v>
      </c>
      <c r="G11" s="5"/>
      <c r="H11" s="9"/>
      <c r="I11" s="9"/>
      <c r="J11" s="9"/>
      <c r="K11" s="9"/>
      <c r="L11" s="9"/>
      <c r="M11" s="9"/>
      <c r="N11" s="9"/>
      <c r="O11" s="10"/>
    </row>
    <row r="12" spans="1:15" x14ac:dyDescent="0.25">
      <c r="A12" s="5"/>
      <c r="B12" s="9"/>
      <c r="C12" s="9"/>
      <c r="D12" s="9"/>
      <c r="E12" s="9"/>
      <c r="F12" s="9"/>
      <c r="G12" s="5"/>
      <c r="H12" s="9"/>
      <c r="I12" s="9"/>
      <c r="J12" s="9"/>
      <c r="K12" s="9"/>
      <c r="L12" s="9"/>
      <c r="M12" s="9"/>
      <c r="N12" s="9"/>
      <c r="O12" s="10"/>
    </row>
    <row r="13" spans="1:15" x14ac:dyDescent="0.25">
      <c r="A13" s="5" t="s">
        <v>17</v>
      </c>
      <c r="B13" s="11">
        <f>(((1-B10)*B5)*B3)</f>
        <v>316.8</v>
      </c>
      <c r="C13" s="11">
        <f t="shared" ref="C13:F13" si="2">(((1-C10)*C5)*C3)</f>
        <v>324</v>
      </c>
      <c r="D13" s="11">
        <f t="shared" si="2"/>
        <v>352.8</v>
      </c>
      <c r="E13" s="11">
        <f t="shared" si="2"/>
        <v>459.36</v>
      </c>
      <c r="F13" s="11">
        <f t="shared" si="2"/>
        <v>427.68</v>
      </c>
      <c r="G13" s="5"/>
      <c r="H13" s="9"/>
      <c r="I13" s="9"/>
      <c r="J13" s="9"/>
      <c r="K13" s="9"/>
      <c r="L13" s="9"/>
      <c r="M13" s="9"/>
      <c r="N13" s="9"/>
      <c r="O13" s="10"/>
    </row>
    <row r="14" spans="1:15" x14ac:dyDescent="0.25">
      <c r="A14" s="5"/>
      <c r="B14" s="9"/>
      <c r="C14" s="9"/>
      <c r="D14" s="9"/>
      <c r="E14" s="9"/>
      <c r="F14" s="9"/>
      <c r="G14" s="5"/>
      <c r="H14" s="9"/>
      <c r="I14" s="9"/>
      <c r="J14" s="9"/>
      <c r="K14" s="9"/>
      <c r="L14" s="9"/>
      <c r="M14" s="9"/>
      <c r="N14" s="9"/>
      <c r="O14" s="10"/>
    </row>
    <row r="15" spans="1:15" x14ac:dyDescent="0.25">
      <c r="A15" s="13" t="s">
        <v>12</v>
      </c>
      <c r="B15" s="6">
        <v>2025</v>
      </c>
      <c r="C15" s="6">
        <v>2024</v>
      </c>
      <c r="D15" s="6">
        <v>2023</v>
      </c>
      <c r="E15" s="6">
        <v>2022</v>
      </c>
      <c r="F15" s="7">
        <v>2021</v>
      </c>
      <c r="G15" s="5"/>
      <c r="H15" s="9"/>
      <c r="I15" s="9"/>
      <c r="J15" s="9"/>
      <c r="K15" s="9"/>
      <c r="L15" s="9"/>
      <c r="M15" s="9"/>
      <c r="N15" s="9"/>
      <c r="O15" s="10"/>
    </row>
    <row r="16" spans="1:15" x14ac:dyDescent="0.25">
      <c r="A16" s="5" t="s">
        <v>3</v>
      </c>
      <c r="B16" s="32">
        <v>33</v>
      </c>
      <c r="C16" s="32">
        <v>33</v>
      </c>
      <c r="D16" s="32">
        <v>33</v>
      </c>
      <c r="E16" s="32">
        <v>33</v>
      </c>
      <c r="F16" s="33">
        <v>33</v>
      </c>
      <c r="G16" s="5"/>
      <c r="H16" s="9"/>
      <c r="I16" s="9"/>
      <c r="J16" s="9"/>
      <c r="K16" s="9"/>
      <c r="L16" s="9"/>
      <c r="M16" s="9"/>
      <c r="N16" s="9"/>
      <c r="O16" s="10"/>
    </row>
    <row r="17" spans="1:15" x14ac:dyDescent="0.25">
      <c r="A17" s="5" t="s">
        <v>9</v>
      </c>
      <c r="B17" s="32">
        <v>15</v>
      </c>
      <c r="C17" s="32">
        <v>19</v>
      </c>
      <c r="D17" s="32">
        <v>19</v>
      </c>
      <c r="E17" s="32">
        <v>13</v>
      </c>
      <c r="F17" s="33">
        <v>8</v>
      </c>
      <c r="G17" s="5"/>
      <c r="H17" s="9"/>
      <c r="I17" s="9"/>
      <c r="J17" s="9"/>
      <c r="K17" s="9"/>
      <c r="L17" s="9"/>
      <c r="M17" s="9"/>
      <c r="N17" s="9"/>
      <c r="O17" s="10"/>
    </row>
    <row r="18" spans="1:15" x14ac:dyDescent="0.25">
      <c r="A18" s="5" t="s">
        <v>11</v>
      </c>
      <c r="B18" s="32">
        <v>12</v>
      </c>
      <c r="C18" s="32">
        <v>12</v>
      </c>
      <c r="D18" s="32">
        <v>12</v>
      </c>
      <c r="E18" s="32">
        <v>12</v>
      </c>
      <c r="F18" s="33">
        <v>10</v>
      </c>
      <c r="G18" s="5"/>
      <c r="H18" s="9"/>
      <c r="I18" s="9"/>
      <c r="J18" s="9"/>
      <c r="K18" s="9"/>
      <c r="L18" s="9"/>
      <c r="M18" s="9"/>
      <c r="N18" s="9"/>
      <c r="O18" s="10"/>
    </row>
    <row r="19" spans="1:15" x14ac:dyDescent="0.25">
      <c r="A19" s="5" t="s">
        <v>4</v>
      </c>
      <c r="B19" s="32">
        <v>0</v>
      </c>
      <c r="C19" s="32">
        <v>0</v>
      </c>
      <c r="D19" s="32">
        <v>0</v>
      </c>
      <c r="E19" s="32">
        <v>0</v>
      </c>
      <c r="F19" s="33">
        <v>0</v>
      </c>
      <c r="G19" s="5"/>
      <c r="H19" s="9"/>
      <c r="I19" s="9"/>
      <c r="J19" s="9"/>
      <c r="K19" s="9"/>
      <c r="L19" s="9"/>
      <c r="M19" s="9"/>
      <c r="N19" s="9"/>
      <c r="O19" s="10"/>
    </row>
    <row r="20" spans="1:15" x14ac:dyDescent="0.25">
      <c r="A20" s="5" t="s">
        <v>28</v>
      </c>
      <c r="B20" s="32">
        <v>72</v>
      </c>
      <c r="C20" s="32">
        <v>65</v>
      </c>
      <c r="D20" s="32">
        <v>86</v>
      </c>
      <c r="E20" s="32">
        <v>84</v>
      </c>
      <c r="F20" s="33">
        <v>42</v>
      </c>
      <c r="G20" s="5"/>
      <c r="H20" s="9"/>
      <c r="I20" s="9"/>
      <c r="J20" s="9"/>
      <c r="K20" s="9"/>
      <c r="L20" s="9"/>
      <c r="M20" s="9"/>
      <c r="N20" s="9"/>
      <c r="O20" s="10"/>
    </row>
    <row r="21" spans="1:15" x14ac:dyDescent="0.25">
      <c r="A21" s="5" t="s">
        <v>29</v>
      </c>
      <c r="B21" s="32">
        <v>38</v>
      </c>
      <c r="C21" s="32">
        <v>30</v>
      </c>
      <c r="D21" s="32">
        <v>36</v>
      </c>
      <c r="E21" s="32">
        <v>26</v>
      </c>
      <c r="F21" s="33">
        <v>16</v>
      </c>
      <c r="G21" s="5"/>
      <c r="H21" s="9"/>
      <c r="I21" s="9"/>
      <c r="J21" s="9"/>
      <c r="K21" s="9"/>
      <c r="L21" s="9"/>
      <c r="M21" s="9"/>
      <c r="N21" s="9"/>
      <c r="O21" s="10"/>
    </row>
    <row r="22" spans="1:15" x14ac:dyDescent="0.25">
      <c r="A22" s="5" t="s">
        <v>30</v>
      </c>
      <c r="B22" s="32">
        <v>18</v>
      </c>
      <c r="C22" s="32">
        <v>17</v>
      </c>
      <c r="D22" s="32">
        <v>27</v>
      </c>
      <c r="E22" s="32">
        <v>23</v>
      </c>
      <c r="F22" s="33">
        <v>11</v>
      </c>
      <c r="G22" s="5"/>
      <c r="H22" s="9"/>
      <c r="I22" s="9"/>
      <c r="J22" s="9"/>
      <c r="K22" s="9"/>
      <c r="L22" s="9"/>
      <c r="M22" s="9"/>
      <c r="N22" s="9"/>
      <c r="O22" s="10"/>
    </row>
    <row r="23" spans="1:15" x14ac:dyDescent="0.25">
      <c r="A23" s="5" t="s">
        <v>6</v>
      </c>
      <c r="B23" s="32">
        <v>19</v>
      </c>
      <c r="C23" s="32">
        <v>19</v>
      </c>
      <c r="D23" s="32">
        <v>41</v>
      </c>
      <c r="E23" s="32">
        <v>17</v>
      </c>
      <c r="F23" s="33">
        <v>7</v>
      </c>
      <c r="G23" s="5"/>
      <c r="H23" s="9"/>
      <c r="I23" s="9"/>
      <c r="J23" s="9"/>
      <c r="K23" s="9"/>
      <c r="L23" s="9"/>
      <c r="M23" s="9"/>
      <c r="N23" s="9"/>
      <c r="O23" s="10"/>
    </row>
    <row r="24" spans="1:15" x14ac:dyDescent="0.25">
      <c r="A24" s="5" t="s">
        <v>5</v>
      </c>
      <c r="B24" s="32">
        <v>45</v>
      </c>
      <c r="C24" s="32">
        <v>45</v>
      </c>
      <c r="D24" s="32">
        <v>45</v>
      </c>
      <c r="E24" s="32">
        <v>38</v>
      </c>
      <c r="F24" s="33">
        <v>35</v>
      </c>
      <c r="G24" s="5"/>
      <c r="H24" s="9"/>
      <c r="I24" s="9"/>
      <c r="J24" s="9"/>
      <c r="K24" s="9"/>
      <c r="L24" s="9"/>
      <c r="M24" s="9"/>
      <c r="N24" s="9"/>
      <c r="O24" s="10"/>
    </row>
    <row r="25" spans="1:15" x14ac:dyDescent="0.25">
      <c r="A25" s="5" t="s">
        <v>23</v>
      </c>
      <c r="B25" s="32">
        <v>25</v>
      </c>
      <c r="C25" s="32">
        <v>25</v>
      </c>
      <c r="D25" s="32">
        <v>25</v>
      </c>
      <c r="E25" s="32">
        <v>25</v>
      </c>
      <c r="F25" s="33">
        <v>25</v>
      </c>
      <c r="G25" s="5"/>
      <c r="H25" s="9"/>
      <c r="I25" s="9"/>
      <c r="J25" s="9"/>
      <c r="K25" s="9"/>
      <c r="L25" s="9"/>
      <c r="M25" s="9"/>
      <c r="N25" s="9"/>
      <c r="O25" s="10"/>
    </row>
    <row r="26" spans="1:15" x14ac:dyDescent="0.25">
      <c r="A26" s="5" t="s">
        <v>7</v>
      </c>
      <c r="B26" s="32">
        <v>40</v>
      </c>
      <c r="C26" s="32">
        <v>40</v>
      </c>
      <c r="D26" s="32">
        <v>40</v>
      </c>
      <c r="E26" s="32">
        <v>39</v>
      </c>
      <c r="F26" s="33">
        <v>40</v>
      </c>
      <c r="G26" s="5"/>
      <c r="H26" s="9"/>
      <c r="I26" s="9"/>
      <c r="J26" s="9"/>
      <c r="K26" s="9"/>
      <c r="L26" s="9"/>
      <c r="M26" s="9"/>
      <c r="N26" s="9"/>
      <c r="O26" s="10"/>
    </row>
    <row r="27" spans="1:15" x14ac:dyDescent="0.25">
      <c r="A27" s="5" t="s">
        <v>8</v>
      </c>
      <c r="B27" s="32">
        <v>9</v>
      </c>
      <c r="C27" s="32">
        <v>9</v>
      </c>
      <c r="D27" s="32">
        <v>9</v>
      </c>
      <c r="E27" s="32">
        <v>7</v>
      </c>
      <c r="F27" s="33">
        <v>7</v>
      </c>
      <c r="G27" s="5"/>
      <c r="H27" s="9"/>
      <c r="I27" s="9"/>
      <c r="J27" s="9"/>
      <c r="K27" s="9"/>
      <c r="L27" s="9"/>
      <c r="M27" s="9"/>
      <c r="N27" s="9"/>
      <c r="O27" s="10"/>
    </row>
    <row r="28" spans="1:15" x14ac:dyDescent="0.25">
      <c r="A28" s="5" t="s">
        <v>21</v>
      </c>
      <c r="B28" s="32">
        <v>15</v>
      </c>
      <c r="C28" s="32">
        <v>15</v>
      </c>
      <c r="D28" s="32">
        <v>15</v>
      </c>
      <c r="E28" s="32">
        <v>23</v>
      </c>
      <c r="F28" s="33">
        <v>16</v>
      </c>
      <c r="G28" s="5"/>
      <c r="H28" s="9"/>
      <c r="I28" s="9"/>
      <c r="J28" s="9"/>
      <c r="K28" s="9"/>
      <c r="L28" s="9"/>
      <c r="M28" s="9"/>
      <c r="N28" s="9"/>
      <c r="O28" s="10"/>
    </row>
    <row r="29" spans="1:15" x14ac:dyDescent="0.25">
      <c r="A29" s="5" t="s">
        <v>10</v>
      </c>
      <c r="B29" s="32">
        <v>13</v>
      </c>
      <c r="C29" s="32">
        <v>13</v>
      </c>
      <c r="D29" s="32">
        <v>13</v>
      </c>
      <c r="E29" s="32">
        <v>11</v>
      </c>
      <c r="F29" s="33">
        <v>11</v>
      </c>
      <c r="G29" s="5"/>
      <c r="H29" s="9"/>
      <c r="I29" s="9"/>
      <c r="J29" s="9"/>
      <c r="K29" s="9"/>
      <c r="L29" s="9"/>
      <c r="M29" s="9"/>
      <c r="N29" s="9"/>
      <c r="O29" s="10"/>
    </row>
    <row r="30" spans="1:15" x14ac:dyDescent="0.25">
      <c r="A30" s="5" t="s">
        <v>22</v>
      </c>
      <c r="B30" s="32">
        <v>0</v>
      </c>
      <c r="C30" s="32">
        <v>0</v>
      </c>
      <c r="D30" s="32">
        <v>0</v>
      </c>
      <c r="E30" s="32">
        <v>0</v>
      </c>
      <c r="F30" s="33">
        <v>0</v>
      </c>
      <c r="G30" s="5"/>
      <c r="H30" s="9"/>
      <c r="I30" s="9"/>
      <c r="J30" s="9"/>
      <c r="K30" s="9"/>
      <c r="L30" s="9"/>
      <c r="M30" s="9"/>
      <c r="N30" s="9"/>
      <c r="O30" s="10"/>
    </row>
    <row r="31" spans="1:15" x14ac:dyDescent="0.25">
      <c r="A31" s="5" t="s">
        <v>31</v>
      </c>
      <c r="B31" s="32">
        <v>16</v>
      </c>
      <c r="C31" s="32">
        <v>16</v>
      </c>
      <c r="D31" s="32">
        <v>14</v>
      </c>
      <c r="E31" s="32">
        <v>7</v>
      </c>
      <c r="F31" s="33">
        <v>5</v>
      </c>
      <c r="G31" s="5"/>
      <c r="H31" s="9"/>
      <c r="I31" s="9"/>
      <c r="J31" s="9"/>
      <c r="K31" s="9"/>
      <c r="L31" s="9"/>
      <c r="M31" s="9"/>
      <c r="N31" s="9"/>
      <c r="O31" s="10"/>
    </row>
    <row r="32" spans="1:15" x14ac:dyDescent="0.25">
      <c r="A32" s="5"/>
      <c r="B32" s="6"/>
      <c r="C32" s="6"/>
      <c r="D32" s="6"/>
      <c r="E32" s="6"/>
      <c r="F32" s="7"/>
      <c r="G32" s="9"/>
      <c r="H32" s="9"/>
      <c r="I32" s="9"/>
      <c r="J32" s="9"/>
      <c r="K32" s="9"/>
      <c r="L32" s="9"/>
      <c r="M32" s="9"/>
      <c r="N32" s="9"/>
      <c r="O32" s="10"/>
    </row>
    <row r="33" spans="1:15" x14ac:dyDescent="0.25">
      <c r="A33" s="5" t="s">
        <v>27</v>
      </c>
      <c r="B33" s="11">
        <f>SUM(B16:B31)</f>
        <v>370</v>
      </c>
      <c r="C33" s="11">
        <f>SUM(C16:C31)</f>
        <v>358</v>
      </c>
      <c r="D33" s="11">
        <f>SUM(D16:D31)</f>
        <v>415</v>
      </c>
      <c r="E33" s="11">
        <f>SUM(E16:E31)</f>
        <v>358</v>
      </c>
      <c r="F33" s="12">
        <f>SUM(F16:F31)</f>
        <v>266</v>
      </c>
      <c r="G33" s="9"/>
      <c r="H33" s="9"/>
      <c r="I33" s="9"/>
      <c r="J33" s="9"/>
      <c r="K33" s="9"/>
      <c r="L33" s="9"/>
      <c r="M33" s="9"/>
      <c r="N33" s="9"/>
      <c r="O33" s="10"/>
    </row>
    <row r="34" spans="1:15" x14ac:dyDescent="0.25">
      <c r="A34" s="5"/>
      <c r="B34" s="8"/>
      <c r="C34" s="9"/>
      <c r="D34" s="9"/>
      <c r="E34" s="9"/>
      <c r="F34" s="10"/>
      <c r="G34" s="9"/>
      <c r="H34" s="9"/>
      <c r="I34" s="9"/>
      <c r="J34" s="9"/>
      <c r="K34" s="9"/>
      <c r="L34" s="9"/>
      <c r="M34" s="9"/>
      <c r="N34" s="9"/>
      <c r="O34" s="10"/>
    </row>
    <row r="35" spans="1:15" x14ac:dyDescent="0.25">
      <c r="A35" s="5" t="s">
        <v>16</v>
      </c>
      <c r="B35" s="11">
        <f>B13-B33</f>
        <v>-53.199999999999989</v>
      </c>
      <c r="C35" s="11">
        <f>C13-C33</f>
        <v>-34</v>
      </c>
      <c r="D35" s="11">
        <f>D13-D33</f>
        <v>-62.199999999999989</v>
      </c>
      <c r="E35" s="11">
        <f>E13-E33</f>
        <v>101.36000000000001</v>
      </c>
      <c r="F35" s="12">
        <f>F13-F33</f>
        <v>161.68</v>
      </c>
      <c r="G35" s="9"/>
      <c r="H35" s="9"/>
      <c r="I35" s="9"/>
      <c r="J35" s="9"/>
      <c r="K35" s="9"/>
      <c r="L35" s="9"/>
      <c r="M35" s="9"/>
      <c r="N35" s="9"/>
      <c r="O35" s="10"/>
    </row>
    <row r="36" spans="1:15" x14ac:dyDescent="0.25">
      <c r="A36" s="5"/>
      <c r="B36" s="8"/>
      <c r="C36" s="9"/>
      <c r="D36" s="9"/>
      <c r="E36" s="9"/>
      <c r="F36" s="10"/>
      <c r="G36" s="9"/>
      <c r="H36" s="9"/>
      <c r="I36" s="9"/>
      <c r="J36" s="9"/>
      <c r="K36" s="9"/>
      <c r="L36" s="9"/>
      <c r="M36" s="9"/>
      <c r="N36" s="9"/>
      <c r="O36" s="10"/>
    </row>
    <row r="37" spans="1:15" x14ac:dyDescent="0.25">
      <c r="A37" s="5" t="s">
        <v>15</v>
      </c>
      <c r="B37" s="16">
        <f>B35/B33</f>
        <v>-0.14378378378378376</v>
      </c>
      <c r="C37" s="16">
        <f t="shared" ref="C37:F37" si="3">C35/C33</f>
        <v>-9.4972067039106142E-2</v>
      </c>
      <c r="D37" s="16">
        <f t="shared" si="3"/>
        <v>-0.14987951807228914</v>
      </c>
      <c r="E37" s="16">
        <f t="shared" si="3"/>
        <v>0.28312849162011178</v>
      </c>
      <c r="F37" s="17">
        <f t="shared" si="3"/>
        <v>0.60781954887218048</v>
      </c>
      <c r="G37" s="9"/>
      <c r="H37" s="9"/>
      <c r="I37" s="9"/>
      <c r="J37" s="9"/>
      <c r="K37" s="9"/>
      <c r="L37" s="9"/>
      <c r="M37" s="9"/>
      <c r="N37" s="9"/>
      <c r="O37" s="10"/>
    </row>
    <row r="38" spans="1:15" x14ac:dyDescent="0.25">
      <c r="A38" s="5"/>
      <c r="B38" s="9"/>
      <c r="C38" s="9"/>
      <c r="D38" s="9"/>
      <c r="E38" s="9"/>
      <c r="F38" s="10"/>
      <c r="G38" s="9"/>
      <c r="H38" s="9"/>
      <c r="I38" s="9"/>
      <c r="J38" s="9"/>
      <c r="K38" s="9"/>
      <c r="L38" s="9"/>
      <c r="M38" s="9"/>
      <c r="N38" s="9"/>
      <c r="O38" s="10"/>
    </row>
    <row r="39" spans="1:15" x14ac:dyDescent="0.25">
      <c r="A39" s="5" t="s">
        <v>18</v>
      </c>
      <c r="B39" s="9"/>
      <c r="C39" s="11">
        <f>B35-C35</f>
        <v>-19.199999999999989</v>
      </c>
      <c r="D39" s="11">
        <f>B35-D35</f>
        <v>9</v>
      </c>
      <c r="E39" s="11">
        <f>B35-E35</f>
        <v>-154.56</v>
      </c>
      <c r="F39" s="12">
        <f>B35-F35</f>
        <v>-214.88</v>
      </c>
      <c r="G39" s="9"/>
      <c r="H39" s="9"/>
      <c r="I39" s="9"/>
      <c r="J39" s="9"/>
      <c r="K39" s="9"/>
      <c r="L39" s="9"/>
      <c r="M39" s="9"/>
      <c r="N39" s="9"/>
      <c r="O39" s="10"/>
    </row>
    <row r="40" spans="1:15" x14ac:dyDescent="0.25">
      <c r="A40" s="18" t="s">
        <v>42</v>
      </c>
      <c r="B40" s="9"/>
      <c r="C40" s="8"/>
      <c r="D40" s="8"/>
      <c r="E40" s="8"/>
      <c r="F40" s="31"/>
      <c r="G40" s="9"/>
      <c r="H40" s="9"/>
      <c r="I40" s="9"/>
      <c r="J40" s="9"/>
      <c r="K40" s="9"/>
      <c r="L40" s="9"/>
      <c r="M40" s="9"/>
      <c r="N40" s="9"/>
      <c r="O40" s="10"/>
    </row>
    <row r="41" spans="1:15" x14ac:dyDescent="0.25">
      <c r="A41" s="5" t="s">
        <v>18</v>
      </c>
      <c r="B41" s="9"/>
      <c r="C41" s="16">
        <f>B37-C37</f>
        <v>-4.8811716744677616E-2</v>
      </c>
      <c r="D41" s="16">
        <f>B37-D37</f>
        <v>6.0957342885053778E-3</v>
      </c>
      <c r="E41" s="16">
        <f>B37-E37</f>
        <v>-0.42691227540389554</v>
      </c>
      <c r="F41" s="17">
        <f>B37-F37</f>
        <v>-0.75160333265596424</v>
      </c>
      <c r="G41" s="9"/>
      <c r="H41" s="9"/>
      <c r="I41" s="9"/>
      <c r="J41" s="9"/>
      <c r="K41" s="9"/>
      <c r="L41" s="9"/>
      <c r="M41" s="9"/>
      <c r="N41" s="9"/>
      <c r="O41" s="10"/>
    </row>
    <row r="42" spans="1:15" x14ac:dyDescent="0.25">
      <c r="A42" s="18" t="s">
        <v>42</v>
      </c>
      <c r="B42" s="9"/>
      <c r="C42" s="9"/>
      <c r="D42" s="9"/>
      <c r="E42" s="9"/>
      <c r="F42" s="10"/>
      <c r="G42" s="9"/>
      <c r="H42" s="9"/>
      <c r="I42" s="9"/>
      <c r="J42" s="9"/>
      <c r="K42" s="9"/>
      <c r="L42" s="9"/>
      <c r="M42" s="9"/>
      <c r="N42" s="9"/>
      <c r="O42" s="10"/>
    </row>
    <row r="43" spans="1:15" x14ac:dyDescent="0.25">
      <c r="A43" s="5"/>
      <c r="B43" s="9"/>
      <c r="C43" s="9"/>
      <c r="D43" s="9"/>
      <c r="E43" s="9"/>
      <c r="F43" s="10"/>
      <c r="G43" s="9"/>
      <c r="H43" s="9"/>
      <c r="I43" s="9"/>
      <c r="J43" s="9"/>
      <c r="K43" s="9"/>
      <c r="L43" s="9"/>
      <c r="M43" s="9"/>
      <c r="N43" s="9"/>
      <c r="O43" s="10"/>
    </row>
    <row r="44" spans="1:15" x14ac:dyDescent="0.25">
      <c r="A44" s="5" t="s">
        <v>25</v>
      </c>
      <c r="B44" s="21">
        <f>B33/B3</f>
        <v>84.090909090909079</v>
      </c>
      <c r="C44" s="21">
        <f t="shared" ref="C44:F44" si="4">C33/C3</f>
        <v>79.555555555555557</v>
      </c>
      <c r="D44" s="21">
        <f t="shared" si="4"/>
        <v>84.693877551020407</v>
      </c>
      <c r="E44" s="21">
        <f t="shared" si="4"/>
        <v>56.112852664576806</v>
      </c>
      <c r="F44" s="22">
        <f t="shared" si="4"/>
        <v>44.781144781144775</v>
      </c>
      <c r="G44" s="9"/>
      <c r="H44" s="9"/>
      <c r="I44" s="9"/>
      <c r="J44" s="9"/>
      <c r="K44" s="9"/>
      <c r="L44" s="9"/>
      <c r="M44" s="9"/>
      <c r="N44" s="9"/>
      <c r="O44" s="10"/>
    </row>
    <row r="45" spans="1:15" x14ac:dyDescent="0.25">
      <c r="A45" s="18" t="s">
        <v>43</v>
      </c>
      <c r="B45" s="21"/>
      <c r="C45" s="21">
        <f>B44-C44</f>
        <v>4.5353535353535221</v>
      </c>
      <c r="D45" s="21">
        <f>B44-D44</f>
        <v>-0.60296846011132743</v>
      </c>
      <c r="E45" s="21">
        <f>B44-E44</f>
        <v>27.978056426332273</v>
      </c>
      <c r="F45" s="22">
        <f>B44-F44</f>
        <v>39.309764309764304</v>
      </c>
      <c r="G45" s="9"/>
      <c r="H45" s="9"/>
      <c r="I45" s="9"/>
      <c r="J45" s="9"/>
      <c r="K45" s="9"/>
      <c r="L45" s="9"/>
      <c r="M45" s="9"/>
      <c r="N45" s="9"/>
      <c r="O45" s="10"/>
    </row>
    <row r="46" spans="1:15" x14ac:dyDescent="0.25">
      <c r="A46" s="5"/>
      <c r="B46" s="9"/>
      <c r="C46" s="9"/>
      <c r="D46" s="9"/>
      <c r="E46" s="9"/>
      <c r="F46" s="10"/>
      <c r="G46" s="9"/>
      <c r="H46" s="9"/>
      <c r="I46" s="9"/>
      <c r="J46" s="9"/>
      <c r="K46" s="9"/>
      <c r="L46" s="9"/>
      <c r="M46" s="9"/>
      <c r="N46" s="9"/>
      <c r="O46" s="10"/>
    </row>
    <row r="47" spans="1:15" x14ac:dyDescent="0.25">
      <c r="A47" s="5" t="s">
        <v>26</v>
      </c>
      <c r="B47" s="11">
        <f>B33/B5</f>
        <v>4.1111111111111107</v>
      </c>
      <c r="C47" s="11">
        <f t="shared" ref="C47:F47" si="5">C33/C5</f>
        <v>3.9777777777777779</v>
      </c>
      <c r="D47" s="11">
        <f t="shared" si="5"/>
        <v>4.6111111111111107</v>
      </c>
      <c r="E47" s="11">
        <f t="shared" si="5"/>
        <v>3.9777777777777779</v>
      </c>
      <c r="F47" s="12">
        <f t="shared" si="5"/>
        <v>2.9555555555555557</v>
      </c>
      <c r="G47" s="9"/>
      <c r="H47" s="9"/>
      <c r="I47" s="9"/>
      <c r="J47" s="9"/>
      <c r="K47" s="9"/>
      <c r="L47" s="9"/>
      <c r="M47" s="9"/>
      <c r="N47" s="9"/>
      <c r="O47" s="10"/>
    </row>
    <row r="48" spans="1:15" ht="15.75" thickBot="1" x14ac:dyDescent="0.3">
      <c r="A48" s="23" t="s">
        <v>43</v>
      </c>
      <c r="B48" s="24"/>
      <c r="C48" s="25">
        <f>B47-C47</f>
        <v>0.13333333333333286</v>
      </c>
      <c r="D48" s="25">
        <f>B47-D47</f>
        <v>-0.5</v>
      </c>
      <c r="E48" s="25">
        <f>B47-E47</f>
        <v>0.13333333333333286</v>
      </c>
      <c r="F48" s="26">
        <f>B47-F47</f>
        <v>1.155555555555555</v>
      </c>
      <c r="G48" s="9"/>
      <c r="H48" s="9"/>
      <c r="I48" s="9"/>
      <c r="J48" s="9"/>
      <c r="K48" s="9"/>
      <c r="L48" s="9"/>
      <c r="M48" s="9"/>
      <c r="N48" s="9"/>
      <c r="O48" s="10"/>
    </row>
    <row r="49" spans="1:15" x14ac:dyDescent="0.25">
      <c r="A49" s="5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10"/>
    </row>
    <row r="50" spans="1:15" x14ac:dyDescent="0.25">
      <c r="A50" s="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10"/>
    </row>
    <row r="51" spans="1:15" x14ac:dyDescent="0.25">
      <c r="A51" s="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10"/>
    </row>
    <row r="52" spans="1:15" x14ac:dyDescent="0.25">
      <c r="A52" s="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10"/>
    </row>
    <row r="53" spans="1:15" x14ac:dyDescent="0.25">
      <c r="A53" s="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10"/>
    </row>
    <row r="54" spans="1:15" x14ac:dyDescent="0.25">
      <c r="A54" s="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10"/>
    </row>
    <row r="55" spans="1:15" x14ac:dyDescent="0.25">
      <c r="A55" s="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10"/>
    </row>
    <row r="56" spans="1:15" x14ac:dyDescent="0.25">
      <c r="A56" s="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10"/>
    </row>
    <row r="57" spans="1:15" x14ac:dyDescent="0.25">
      <c r="A57" s="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10"/>
    </row>
    <row r="58" spans="1:15" x14ac:dyDescent="0.25">
      <c r="A58" s="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10"/>
    </row>
    <row r="59" spans="1:15" x14ac:dyDescent="0.25">
      <c r="A59" s="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10"/>
    </row>
    <row r="60" spans="1:15" x14ac:dyDescent="0.25">
      <c r="A60" s="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10"/>
    </row>
    <row r="61" spans="1:15" x14ac:dyDescent="0.25">
      <c r="A61" s="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10"/>
    </row>
    <row r="62" spans="1:15" x14ac:dyDescent="0.25">
      <c r="A62" s="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10"/>
    </row>
    <row r="63" spans="1:15" x14ac:dyDescent="0.25">
      <c r="A63" s="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10"/>
    </row>
    <row r="64" spans="1:15" x14ac:dyDescent="0.25">
      <c r="A64" s="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10"/>
    </row>
    <row r="65" spans="1:15" ht="15.75" thickBot="1" x14ac:dyDescent="0.3">
      <c r="A65" s="27"/>
      <c r="B65" s="24"/>
      <c r="C65" s="24"/>
      <c r="D65" s="24"/>
      <c r="E65" s="24"/>
      <c r="F65" s="24"/>
      <c r="G65" s="24"/>
      <c r="H65" s="24"/>
      <c r="I65" s="24"/>
      <c r="J65" s="24"/>
      <c r="K65" s="24"/>
      <c r="L65" s="24"/>
      <c r="M65" s="24"/>
      <c r="N65" s="24"/>
      <c r="O65" s="28"/>
    </row>
  </sheetData>
  <sheetProtection algorithmName="SHA-512" hashValue="r6mPNYmnB3H21QH+qCJXNUtnEWgwM4t2TKFJcnXZ63YaAm+Y2UJHg1T9dLBbRQhmQUeNq5RGakNY7s+xBCCDig==" saltValue="4v86ExMGgcnlEVkSCpOBkg==" spinCount="100000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Corn - Cash Rent</vt:lpstr>
      <vt:lpstr>Corn - Share Rent</vt:lpstr>
      <vt:lpstr>Cotton - Cash Rent</vt:lpstr>
      <vt:lpstr>Cotton - Share Rent</vt:lpstr>
      <vt:lpstr>Soybean - Cash Rent</vt:lpstr>
      <vt:lpstr>Soybean - Share Rent</vt:lpstr>
      <vt:lpstr>Rice - Cash Rent</vt:lpstr>
      <vt:lpstr>Rice - Share Rent</vt:lpstr>
      <vt:lpstr>Grain Sorghum - Cash Rent</vt:lpstr>
      <vt:lpstr>Grain Sorghum - Share Rent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AGECON</dc:creator>
  <cp:lastModifiedBy>Hilbun, Brian M.</cp:lastModifiedBy>
  <cp:lastPrinted>2021-11-02T16:27:45Z</cp:lastPrinted>
  <dcterms:created xsi:type="dcterms:W3CDTF">2021-10-30T16:48:51Z</dcterms:created>
  <dcterms:modified xsi:type="dcterms:W3CDTF">2024-10-07T17:32:36Z</dcterms:modified>
</cp:coreProperties>
</file>