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8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9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xr:revisionPtr revIDLastSave="0" documentId="8_{E9A2939C-31C1-40A0-96DE-A4CA0E3625A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rn - Cash Rent" sheetId="1" r:id="rId1"/>
    <sheet name="Corn - Share Rent" sheetId="2" r:id="rId2"/>
    <sheet name="Cotton - Cash Rent" sheetId="9" r:id="rId3"/>
    <sheet name="Cotton - Share Rent" sheetId="10" r:id="rId4"/>
    <sheet name="Soybean - Cash Rent" sheetId="3" r:id="rId5"/>
    <sheet name="Soybean - Share Rent" sheetId="4" r:id="rId6"/>
    <sheet name="Rice - Cash Rent" sheetId="5" r:id="rId7"/>
    <sheet name="Rice - Share Rent" sheetId="6" r:id="rId8"/>
    <sheet name="Grain Sorghum - Cash Rent" sheetId="7" r:id="rId9"/>
    <sheet name="Grain Sorghum - Share Rent" sheetId="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4" i="2" l="1"/>
  <c r="B33" i="2"/>
  <c r="C33" i="7"/>
  <c r="D33" i="7"/>
  <c r="E33" i="7"/>
  <c r="F33" i="7"/>
  <c r="B33" i="7"/>
  <c r="C13" i="6"/>
  <c r="D13" i="6"/>
  <c r="E13" i="6"/>
  <c r="F13" i="6"/>
  <c r="B13" i="6"/>
  <c r="C11" i="6"/>
  <c r="D11" i="6"/>
  <c r="E11" i="6"/>
  <c r="F11" i="6"/>
  <c r="B11" i="6"/>
  <c r="C7" i="6"/>
  <c r="D7" i="6"/>
  <c r="E7" i="6"/>
  <c r="F7" i="6"/>
  <c r="B7" i="6"/>
  <c r="C33" i="5" l="1"/>
  <c r="C44" i="5" s="1"/>
  <c r="D33" i="5"/>
  <c r="E33" i="5"/>
  <c r="F33" i="5"/>
  <c r="B33" i="5"/>
  <c r="B44" i="5" s="1"/>
  <c r="F7" i="4"/>
  <c r="E7" i="4"/>
  <c r="D7" i="4"/>
  <c r="C7" i="4"/>
  <c r="B7" i="4"/>
  <c r="B7" i="3"/>
  <c r="B13" i="3" s="1"/>
  <c r="F13" i="10"/>
  <c r="E13" i="10"/>
  <c r="D13" i="10"/>
  <c r="C13" i="10"/>
  <c r="B13" i="10"/>
  <c r="B35" i="10" s="1"/>
  <c r="F11" i="10"/>
  <c r="E11" i="10"/>
  <c r="D11" i="10"/>
  <c r="C11" i="10"/>
  <c r="B11" i="10"/>
  <c r="F7" i="10"/>
  <c r="E7" i="10"/>
  <c r="D7" i="10"/>
  <c r="C7" i="10"/>
  <c r="B7" i="10"/>
  <c r="F33" i="9"/>
  <c r="F44" i="9" s="1"/>
  <c r="E33" i="9"/>
  <c r="E47" i="9" s="1"/>
  <c r="D33" i="9"/>
  <c r="D47" i="9" s="1"/>
  <c r="C33" i="9"/>
  <c r="C44" i="9" s="1"/>
  <c r="B33" i="9"/>
  <c r="B44" i="9" s="1"/>
  <c r="B33" i="1"/>
  <c r="B44" i="1" s="1"/>
  <c r="D33" i="1"/>
  <c r="D44" i="1" s="1"/>
  <c r="E33" i="1"/>
  <c r="E44" i="1" s="1"/>
  <c r="F33" i="1"/>
  <c r="F44" i="1" s="1"/>
  <c r="C33" i="1"/>
  <c r="C44" i="1" s="1"/>
  <c r="B7" i="1"/>
  <c r="D7" i="1"/>
  <c r="D13" i="1" s="1"/>
  <c r="E7" i="1"/>
  <c r="E13" i="1" s="1"/>
  <c r="F7" i="1"/>
  <c r="F13" i="1" s="1"/>
  <c r="C7" i="1"/>
  <c r="C13" i="1" s="1"/>
  <c r="B7" i="9"/>
  <c r="B13" i="9" s="1"/>
  <c r="B47" i="7"/>
  <c r="F33" i="10"/>
  <c r="F47" i="10" s="1"/>
  <c r="E33" i="10"/>
  <c r="E47" i="10" s="1"/>
  <c r="D33" i="10"/>
  <c r="D47" i="10" s="1"/>
  <c r="C33" i="10"/>
  <c r="C44" i="10" s="1"/>
  <c r="B33" i="10"/>
  <c r="B47" i="10" s="1"/>
  <c r="F7" i="9"/>
  <c r="F13" i="9" s="1"/>
  <c r="E7" i="9"/>
  <c r="E13" i="9" s="1"/>
  <c r="D7" i="9"/>
  <c r="D13" i="9" s="1"/>
  <c r="C7" i="9"/>
  <c r="C13" i="9" s="1"/>
  <c r="F33" i="3"/>
  <c r="F47" i="3" s="1"/>
  <c r="E33" i="3"/>
  <c r="D33" i="3"/>
  <c r="C33" i="3"/>
  <c r="C44" i="3" s="1"/>
  <c r="B33" i="3"/>
  <c r="F7" i="3"/>
  <c r="F13" i="3" s="1"/>
  <c r="E7" i="3"/>
  <c r="E13" i="3" s="1"/>
  <c r="D7" i="3"/>
  <c r="D13" i="3" s="1"/>
  <c r="C7" i="3"/>
  <c r="C13" i="3" s="1"/>
  <c r="F33" i="8"/>
  <c r="F47" i="8" s="1"/>
  <c r="E33" i="8"/>
  <c r="E47" i="8" s="1"/>
  <c r="D33" i="8"/>
  <c r="D47" i="8" s="1"/>
  <c r="C33" i="8"/>
  <c r="C44" i="8" s="1"/>
  <c r="B33" i="8"/>
  <c r="B47" i="8" s="1"/>
  <c r="F13" i="8"/>
  <c r="E13" i="8"/>
  <c r="D13" i="8"/>
  <c r="C13" i="8"/>
  <c r="B13" i="8"/>
  <c r="F11" i="8"/>
  <c r="E11" i="8"/>
  <c r="D11" i="8"/>
  <c r="C11" i="8"/>
  <c r="B11" i="8"/>
  <c r="F7" i="8"/>
  <c r="E7" i="8"/>
  <c r="D7" i="8"/>
  <c r="C7" i="8"/>
  <c r="B7" i="8"/>
  <c r="F33" i="6"/>
  <c r="E33" i="6"/>
  <c r="D33" i="6"/>
  <c r="C33" i="6"/>
  <c r="C44" i="6" s="1"/>
  <c r="B33" i="6"/>
  <c r="B44" i="6" s="1"/>
  <c r="F35" i="6"/>
  <c r="F37" i="6" s="1"/>
  <c r="D35" i="6"/>
  <c r="D37" i="6" s="1"/>
  <c r="F33" i="4"/>
  <c r="F47" i="4" s="1"/>
  <c r="E33" i="4"/>
  <c r="E47" i="4" s="1"/>
  <c r="D33" i="4"/>
  <c r="D47" i="4" s="1"/>
  <c r="C33" i="4"/>
  <c r="C47" i="4" s="1"/>
  <c r="B33" i="4"/>
  <c r="B47" i="4" s="1"/>
  <c r="F13" i="4"/>
  <c r="E13" i="4"/>
  <c r="D13" i="4"/>
  <c r="C13" i="4"/>
  <c r="B13" i="4"/>
  <c r="F11" i="4"/>
  <c r="E11" i="4"/>
  <c r="D11" i="4"/>
  <c r="C11" i="4"/>
  <c r="B11" i="4"/>
  <c r="F47" i="7"/>
  <c r="E47" i="7"/>
  <c r="D47" i="7"/>
  <c r="C44" i="7"/>
  <c r="F7" i="7"/>
  <c r="F13" i="7" s="1"/>
  <c r="E7" i="7"/>
  <c r="E13" i="7" s="1"/>
  <c r="D7" i="7"/>
  <c r="D13" i="7" s="1"/>
  <c r="C7" i="7"/>
  <c r="C13" i="7" s="1"/>
  <c r="B7" i="7"/>
  <c r="B13" i="7" s="1"/>
  <c r="F47" i="5"/>
  <c r="E47" i="5"/>
  <c r="D44" i="5"/>
  <c r="F7" i="5"/>
  <c r="F13" i="5" s="1"/>
  <c r="E7" i="5"/>
  <c r="E13" i="5" s="1"/>
  <c r="D7" i="5"/>
  <c r="D13" i="5" s="1"/>
  <c r="C7" i="5"/>
  <c r="C13" i="5" s="1"/>
  <c r="B7" i="5"/>
  <c r="B13" i="5" s="1"/>
  <c r="F33" i="2"/>
  <c r="F47" i="2" s="1"/>
  <c r="E33" i="2"/>
  <c r="E47" i="2" s="1"/>
  <c r="D33" i="2"/>
  <c r="D47" i="2" s="1"/>
  <c r="C33" i="2"/>
  <c r="C47" i="2" s="1"/>
  <c r="B47" i="2"/>
  <c r="C13" i="2"/>
  <c r="D13" i="2"/>
  <c r="E13" i="2"/>
  <c r="F13" i="2"/>
  <c r="B13" i="2"/>
  <c r="C11" i="2"/>
  <c r="D11" i="2"/>
  <c r="E11" i="2"/>
  <c r="F11" i="2"/>
  <c r="B11" i="2"/>
  <c r="F7" i="2"/>
  <c r="E7" i="2"/>
  <c r="D7" i="2"/>
  <c r="C7" i="2"/>
  <c r="B7" i="2"/>
  <c r="B47" i="3" l="1"/>
  <c r="B44" i="3"/>
  <c r="F47" i="1"/>
  <c r="D47" i="3"/>
  <c r="D44" i="3"/>
  <c r="E47" i="3"/>
  <c r="E44" i="3"/>
  <c r="F44" i="3"/>
  <c r="F35" i="9"/>
  <c r="F37" i="9" s="1"/>
  <c r="E47" i="6"/>
  <c r="E44" i="6"/>
  <c r="F47" i="6"/>
  <c r="F44" i="6"/>
  <c r="B47" i="6"/>
  <c r="F48" i="6" s="1"/>
  <c r="D47" i="6"/>
  <c r="D48" i="6" s="1"/>
  <c r="D44" i="6"/>
  <c r="F35" i="3"/>
  <c r="F37" i="3" s="1"/>
  <c r="B47" i="5"/>
  <c r="E48" i="5" s="1"/>
  <c r="B35" i="9"/>
  <c r="B37" i="9" s="1"/>
  <c r="F41" i="9" s="1"/>
  <c r="E35" i="10"/>
  <c r="E37" i="10" s="1"/>
  <c r="B47" i="9"/>
  <c r="E48" i="9" s="1"/>
  <c r="D44" i="9"/>
  <c r="C35" i="9"/>
  <c r="C37" i="9" s="1"/>
  <c r="E44" i="9"/>
  <c r="D35" i="9"/>
  <c r="D37" i="9" s="1"/>
  <c r="E35" i="9"/>
  <c r="E37" i="9" s="1"/>
  <c r="C47" i="9"/>
  <c r="F47" i="9"/>
  <c r="B35" i="8"/>
  <c r="B44" i="8"/>
  <c r="C45" i="8" s="1"/>
  <c r="B35" i="3"/>
  <c r="B37" i="3" s="1"/>
  <c r="C35" i="3"/>
  <c r="C37" i="3" s="1"/>
  <c r="D44" i="4"/>
  <c r="B35" i="4"/>
  <c r="F44" i="8"/>
  <c r="D35" i="8"/>
  <c r="D37" i="8" s="1"/>
  <c r="C35" i="8"/>
  <c r="C37" i="8" s="1"/>
  <c r="E35" i="8"/>
  <c r="E37" i="8" s="1"/>
  <c r="F35" i="8"/>
  <c r="F37" i="8" s="1"/>
  <c r="D44" i="8"/>
  <c r="F35" i="7"/>
  <c r="F37" i="7" s="1"/>
  <c r="E35" i="7"/>
  <c r="E37" i="7" s="1"/>
  <c r="B35" i="7"/>
  <c r="B37" i="7" s="1"/>
  <c r="D44" i="7"/>
  <c r="E44" i="7"/>
  <c r="C35" i="7"/>
  <c r="C37" i="7" s="1"/>
  <c r="D35" i="7"/>
  <c r="D37" i="7" s="1"/>
  <c r="F44" i="7"/>
  <c r="C35" i="6"/>
  <c r="C37" i="6" s="1"/>
  <c r="B35" i="6"/>
  <c r="D39" i="6" s="1"/>
  <c r="E35" i="6"/>
  <c r="E37" i="6" s="1"/>
  <c r="B35" i="5"/>
  <c r="C35" i="5"/>
  <c r="C37" i="5" s="1"/>
  <c r="D35" i="5"/>
  <c r="D37" i="5" s="1"/>
  <c r="E35" i="5"/>
  <c r="E37" i="5" s="1"/>
  <c r="F35" i="5"/>
  <c r="F37" i="5" s="1"/>
  <c r="C44" i="4"/>
  <c r="C35" i="4"/>
  <c r="C37" i="4" s="1"/>
  <c r="E35" i="4"/>
  <c r="E37" i="4" s="1"/>
  <c r="D35" i="4"/>
  <c r="D37" i="4" s="1"/>
  <c r="F35" i="4"/>
  <c r="F37" i="4" s="1"/>
  <c r="B44" i="4"/>
  <c r="F35" i="10"/>
  <c r="F37" i="10" s="1"/>
  <c r="D35" i="3"/>
  <c r="D37" i="3" s="1"/>
  <c r="E35" i="3"/>
  <c r="E37" i="3" s="1"/>
  <c r="D48" i="2"/>
  <c r="D35" i="10"/>
  <c r="D37" i="10" s="1"/>
  <c r="D44" i="10"/>
  <c r="F44" i="10"/>
  <c r="C35" i="10"/>
  <c r="C37" i="10" s="1"/>
  <c r="F48" i="10"/>
  <c r="E48" i="10"/>
  <c r="D48" i="10"/>
  <c r="C47" i="10"/>
  <c r="C48" i="10" s="1"/>
  <c r="E44" i="10"/>
  <c r="B44" i="10"/>
  <c r="F48" i="3"/>
  <c r="E48" i="3"/>
  <c r="D48" i="3"/>
  <c r="C47" i="3"/>
  <c r="C48" i="3" s="1"/>
  <c r="F48" i="8"/>
  <c r="E48" i="8"/>
  <c r="D48" i="8"/>
  <c r="C47" i="8"/>
  <c r="C48" i="8" s="1"/>
  <c r="E44" i="8"/>
  <c r="C47" i="6"/>
  <c r="E44" i="4"/>
  <c r="F44" i="4"/>
  <c r="F48" i="7"/>
  <c r="E48" i="7"/>
  <c r="D48" i="7"/>
  <c r="C47" i="7"/>
  <c r="C48" i="7" s="1"/>
  <c r="B44" i="7"/>
  <c r="E44" i="5"/>
  <c r="D47" i="5"/>
  <c r="D48" i="5" s="1"/>
  <c r="F44" i="5"/>
  <c r="C47" i="5"/>
  <c r="B35" i="2"/>
  <c r="C44" i="2"/>
  <c r="C35" i="2"/>
  <c r="C37" i="2" s="1"/>
  <c r="D35" i="2"/>
  <c r="D37" i="2" s="1"/>
  <c r="E48" i="2"/>
  <c r="F48" i="2"/>
  <c r="C48" i="2"/>
  <c r="F35" i="2"/>
  <c r="F37" i="2" s="1"/>
  <c r="D44" i="2"/>
  <c r="E35" i="2"/>
  <c r="E37" i="2" s="1"/>
  <c r="E44" i="2"/>
  <c r="F44" i="2"/>
  <c r="B13" i="1"/>
  <c r="B35" i="1" s="1"/>
  <c r="B37" i="1" s="1"/>
  <c r="F48" i="5" l="1"/>
  <c r="E48" i="6"/>
  <c r="C48" i="6"/>
  <c r="E45" i="9"/>
  <c r="C39" i="8"/>
  <c r="C48" i="5"/>
  <c r="B37" i="5"/>
  <c r="E41" i="5" s="1"/>
  <c r="D39" i="5"/>
  <c r="D45" i="4"/>
  <c r="C41" i="9"/>
  <c r="F39" i="9"/>
  <c r="E39" i="9"/>
  <c r="D41" i="9"/>
  <c r="E41" i="9"/>
  <c r="C41" i="7"/>
  <c r="F41" i="7"/>
  <c r="E41" i="7"/>
  <c r="D41" i="7"/>
  <c r="E39" i="4"/>
  <c r="C39" i="3"/>
  <c r="D48" i="9"/>
  <c r="F48" i="9"/>
  <c r="C48" i="9"/>
  <c r="D45" i="9"/>
  <c r="C45" i="9"/>
  <c r="F45" i="9"/>
  <c r="C39" i="9"/>
  <c r="D39" i="9"/>
  <c r="E45" i="8"/>
  <c r="D45" i="8"/>
  <c r="B37" i="8"/>
  <c r="E41" i="8" s="1"/>
  <c r="E39" i="8"/>
  <c r="D39" i="8"/>
  <c r="F45" i="2"/>
  <c r="F45" i="8"/>
  <c r="F45" i="4"/>
  <c r="C41" i="3"/>
  <c r="C39" i="10"/>
  <c r="D39" i="4"/>
  <c r="B37" i="6"/>
  <c r="F41" i="6" s="1"/>
  <c r="E39" i="6"/>
  <c r="F39" i="6"/>
  <c r="B37" i="4"/>
  <c r="F41" i="4" s="1"/>
  <c r="B37" i="10"/>
  <c r="F41" i="10" s="1"/>
  <c r="D39" i="10"/>
  <c r="F39" i="8"/>
  <c r="E39" i="7"/>
  <c r="F39" i="7"/>
  <c r="C39" i="7"/>
  <c r="D39" i="7"/>
  <c r="C39" i="6"/>
  <c r="C39" i="5"/>
  <c r="E39" i="5"/>
  <c r="F39" i="5"/>
  <c r="E45" i="4"/>
  <c r="C39" i="4"/>
  <c r="C45" i="4"/>
  <c r="F39" i="4"/>
  <c r="D39" i="3"/>
  <c r="E39" i="3"/>
  <c r="F39" i="3"/>
  <c r="E45" i="2"/>
  <c r="E39" i="10"/>
  <c r="F39" i="10"/>
  <c r="F45" i="10"/>
  <c r="E45" i="10"/>
  <c r="D45" i="10"/>
  <c r="C45" i="10"/>
  <c r="F45" i="3"/>
  <c r="E45" i="3"/>
  <c r="D45" i="3"/>
  <c r="C45" i="3"/>
  <c r="F45" i="6"/>
  <c r="E45" i="6"/>
  <c r="D45" i="6"/>
  <c r="C45" i="6"/>
  <c r="C48" i="4"/>
  <c r="F48" i="4"/>
  <c r="E48" i="4"/>
  <c r="D48" i="4"/>
  <c r="F45" i="7"/>
  <c r="E45" i="7"/>
  <c r="D45" i="7"/>
  <c r="C45" i="7"/>
  <c r="F45" i="5"/>
  <c r="E45" i="5"/>
  <c r="D45" i="5"/>
  <c r="C45" i="5"/>
  <c r="D45" i="2"/>
  <c r="C39" i="2"/>
  <c r="D39" i="2"/>
  <c r="B37" i="2"/>
  <c r="F41" i="2" s="1"/>
  <c r="C45" i="2"/>
  <c r="F39" i="2"/>
  <c r="E39" i="2"/>
  <c r="E35" i="1"/>
  <c r="E37" i="1" s="1"/>
  <c r="E47" i="1"/>
  <c r="C45" i="1"/>
  <c r="B47" i="1"/>
  <c r="D35" i="1"/>
  <c r="D37" i="1" s="1"/>
  <c r="D47" i="1"/>
  <c r="C35" i="1"/>
  <c r="C37" i="1" s="1"/>
  <c r="C47" i="1"/>
  <c r="F35" i="1"/>
  <c r="F37" i="1" s="1"/>
  <c r="F41" i="5" l="1"/>
  <c r="C41" i="8"/>
  <c r="D41" i="8"/>
  <c r="C41" i="5"/>
  <c r="D41" i="5"/>
  <c r="E41" i="4"/>
  <c r="D41" i="4"/>
  <c r="F41" i="8"/>
  <c r="C41" i="4"/>
  <c r="E41" i="3"/>
  <c r="D41" i="3"/>
  <c r="F41" i="3"/>
  <c r="C41" i="10"/>
  <c r="D41" i="10"/>
  <c r="E41" i="10"/>
  <c r="C41" i="6"/>
  <c r="D41" i="6"/>
  <c r="E41" i="6"/>
  <c r="C41" i="2"/>
  <c r="D48" i="1"/>
  <c r="C48" i="1"/>
  <c r="F48" i="1"/>
  <c r="E48" i="1"/>
  <c r="D45" i="1"/>
  <c r="E45" i="1"/>
  <c r="F45" i="1"/>
  <c r="E41" i="2"/>
  <c r="D41" i="2"/>
  <c r="E39" i="1"/>
  <c r="F39" i="1"/>
  <c r="D39" i="1"/>
  <c r="D41" i="1"/>
  <c r="C39" i="1"/>
  <c r="C41" i="1" l="1"/>
  <c r="E41" i="1"/>
  <c r="F41" i="1"/>
</calcChain>
</file>

<file path=xl/sharedStrings.xml><?xml version="1.0" encoding="utf-8"?>
<sst xmlns="http://schemas.openxmlformats.org/spreadsheetml/2006/main" count="355" uniqueCount="44">
  <si>
    <t>Corn</t>
  </si>
  <si>
    <t>Price ($/bu)</t>
  </si>
  <si>
    <t>Yield (bu/ac)</t>
  </si>
  <si>
    <t>Custom Operations</t>
  </si>
  <si>
    <t>Drying</t>
  </si>
  <si>
    <t>Herbicides</t>
  </si>
  <si>
    <t>Fungicides</t>
  </si>
  <si>
    <t>Insecticides</t>
  </si>
  <si>
    <t>Labor</t>
  </si>
  <si>
    <t>Diesel Fuel</t>
  </si>
  <si>
    <t>Repair</t>
  </si>
  <si>
    <t>Digital Ag Services</t>
  </si>
  <si>
    <t>Variable Costs ($/ac)</t>
  </si>
  <si>
    <t>Gross Revenue ($/ac)</t>
  </si>
  <si>
    <t>Land Rent</t>
  </si>
  <si>
    <t>ROI</t>
  </si>
  <si>
    <t>NRAVC to Grower</t>
  </si>
  <si>
    <t>Grower's Gross Revenue</t>
  </si>
  <si>
    <t>Change in NRAVC</t>
  </si>
  <si>
    <t>2022 compared to historical</t>
  </si>
  <si>
    <t>Rent Paid</t>
  </si>
  <si>
    <t>Share (% to Landowner)</t>
  </si>
  <si>
    <t>Seed</t>
  </si>
  <si>
    <t>Misc.</t>
  </si>
  <si>
    <t>Hauling</t>
  </si>
  <si>
    <t>Cash Rent Paid ($/ac)</t>
  </si>
  <si>
    <t>Breakeven Yield Needed</t>
  </si>
  <si>
    <t>Breakeven Price Needed</t>
  </si>
  <si>
    <t>margin 2022 compared to historical</t>
  </si>
  <si>
    <t>Total Variable Costs ($/ac)</t>
  </si>
  <si>
    <t>Fertilizer - N</t>
  </si>
  <si>
    <t>Fertilizer - P</t>
  </si>
  <si>
    <t>Fertilizer - K</t>
  </si>
  <si>
    <t>Interest on Capital</t>
  </si>
  <si>
    <t>Soybeans</t>
  </si>
  <si>
    <t>Rice</t>
  </si>
  <si>
    <t>Grain Sorghum</t>
  </si>
  <si>
    <t>Price ($/cwt)</t>
  </si>
  <si>
    <t>Yield (cwt/ac)</t>
  </si>
  <si>
    <t>Cotton</t>
  </si>
  <si>
    <t>Price ($/lb)</t>
  </si>
  <si>
    <t>Yield (lb/ac)</t>
  </si>
  <si>
    <t>2023 compared to historical</t>
  </si>
  <si>
    <t>margin 2023 compared to historical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</si>
</sst>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164" fontId="0" fillId="0" borderId="0" xfId="0" applyNumberFormat="1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164" fontId="0" fillId="2" borderId="0" xfId="0" applyNumberFormat="1" applyFill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2" fillId="2" borderId="4" xfId="0" applyFont="1" applyFill="1" applyBorder="1"/>
    <xf numFmtId="9" fontId="0" fillId="2" borderId="0" xfId="1" applyFont="1" applyFill="1" applyBorder="1" applyAlignment="1">
      <alignment horizontal="center"/>
    </xf>
    <xf numFmtId="164" fontId="0" fillId="2" borderId="0" xfId="0" applyNumberFormat="1" applyFill="1"/>
    <xf numFmtId="164" fontId="0" fillId="2" borderId="5" xfId="0" applyNumberFormat="1" applyFill="1" applyBorder="1"/>
    <xf numFmtId="10" fontId="0" fillId="2" borderId="0" xfId="0" applyNumberFormat="1" applyFill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3" fillId="2" borderId="4" xfId="0" applyFont="1" applyFill="1" applyBorder="1"/>
    <xf numFmtId="10" fontId="0" fillId="2" borderId="0" xfId="0" applyNumberFormat="1" applyFill="1"/>
    <xf numFmtId="10" fontId="0" fillId="2" borderId="5" xfId="0" applyNumberFormat="1" applyFill="1" applyBorder="1"/>
    <xf numFmtId="165" fontId="0" fillId="2" borderId="0" xfId="0" applyNumberFormat="1" applyFill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3" fillId="2" borderId="6" xfId="0" applyFont="1" applyFill="1" applyBorder="1"/>
    <xf numFmtId="0" fontId="0" fillId="2" borderId="7" xfId="0" applyFill="1" applyBorder="1"/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0" fillId="2" borderId="6" xfId="0" applyFill="1" applyBorder="1"/>
    <xf numFmtId="0" fontId="0" fillId="2" borderId="8" xfId="0" applyFill="1" applyBorder="1"/>
    <xf numFmtId="164" fontId="0" fillId="2" borderId="0" xfId="1" applyNumberFormat="1" applyFont="1" applyFill="1" applyBorder="1" applyAlignment="1">
      <alignment horizontal="center"/>
    </xf>
    <xf numFmtId="164" fontId="0" fillId="2" borderId="5" xfId="1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4" fillId="2" borderId="0" xfId="0" applyNumberFormat="1" applyFont="1" applyFill="1" applyAlignment="1" applyProtection="1">
      <alignment horizontal="center"/>
      <protection locked="0"/>
    </xf>
    <xf numFmtId="164" fontId="4" fillId="2" borderId="5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164" fontId="4" fillId="2" borderId="0" xfId="0" applyNumberFormat="1" applyFont="1" applyFill="1" applyProtection="1">
      <protection locked="0"/>
    </xf>
    <xf numFmtId="9" fontId="4" fillId="2" borderId="0" xfId="1" applyFont="1" applyFill="1" applyBorder="1" applyAlignment="1" applyProtection="1">
      <alignment horizontal="center"/>
      <protection locked="0"/>
    </xf>
    <xf numFmtId="9" fontId="4" fillId="2" borderId="5" xfId="1" applyFont="1" applyFill="1" applyBorder="1" applyAlignment="1" applyProtection="1">
      <alignment horizontal="center"/>
      <protection locked="0"/>
    </xf>
    <xf numFmtId="0" fontId="0" fillId="2" borderId="1" xfId="0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Corn Variable Production Costs/ac</a:t>
            </a:r>
          </a:p>
        </c:rich>
      </c:tx>
      <c:layout>
        <c:manualLayout>
          <c:xMode val="edge"/>
          <c:yMode val="edge"/>
          <c:x val="0.22088186864729062"/>
          <c:y val="2.34260578924909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0"/>
          <c:tx>
            <c:strRef>
              <c:f>'Corn - Cash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Rent'!$B$16:$B$31</c:f>
              <c:numCache>
                <c:formatCode>"$"#,##0.00</c:formatCode>
                <c:ptCount val="16"/>
                <c:pt idx="0">
                  <c:v>34</c:v>
                </c:pt>
                <c:pt idx="1">
                  <c:v>84</c:v>
                </c:pt>
                <c:pt idx="2">
                  <c:v>12</c:v>
                </c:pt>
                <c:pt idx="3">
                  <c:v>36</c:v>
                </c:pt>
                <c:pt idx="4">
                  <c:v>183</c:v>
                </c:pt>
                <c:pt idx="5">
                  <c:v>27</c:v>
                </c:pt>
                <c:pt idx="6">
                  <c:v>42</c:v>
                </c:pt>
                <c:pt idx="7">
                  <c:v>0</c:v>
                </c:pt>
                <c:pt idx="8">
                  <c:v>48</c:v>
                </c:pt>
                <c:pt idx="9">
                  <c:v>44</c:v>
                </c:pt>
                <c:pt idx="10">
                  <c:v>10</c:v>
                </c:pt>
                <c:pt idx="11">
                  <c:v>17</c:v>
                </c:pt>
                <c:pt idx="12">
                  <c:v>130</c:v>
                </c:pt>
                <c:pt idx="13">
                  <c:v>26</c:v>
                </c:pt>
                <c:pt idx="14">
                  <c:v>11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2D8-47BD-B8B7-FFC549DF571E}"/>
            </c:ext>
          </c:extLst>
        </c:ser>
        <c:ser>
          <c:idx val="0"/>
          <c:order val="1"/>
          <c:tx>
            <c:strRef>
              <c:f>'Corn - Cash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Rent'!$C$16:$C$31</c:f>
              <c:numCache>
                <c:formatCode>"$"#,##0.00</c:formatCode>
                <c:ptCount val="16"/>
                <c:pt idx="0">
                  <c:v>34</c:v>
                </c:pt>
                <c:pt idx="1">
                  <c:v>52</c:v>
                </c:pt>
                <c:pt idx="2">
                  <c:v>11</c:v>
                </c:pt>
                <c:pt idx="3">
                  <c:v>36</c:v>
                </c:pt>
                <c:pt idx="4">
                  <c:v>160</c:v>
                </c:pt>
                <c:pt idx="5">
                  <c:v>20</c:v>
                </c:pt>
                <c:pt idx="6">
                  <c:v>35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9</c:v>
                </c:pt>
                <c:pt idx="11">
                  <c:v>16</c:v>
                </c:pt>
                <c:pt idx="12">
                  <c:v>118</c:v>
                </c:pt>
                <c:pt idx="13">
                  <c:v>24</c:v>
                </c:pt>
                <c:pt idx="14">
                  <c:v>10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D8-47BD-B8B7-FFC549DF571E}"/>
            </c:ext>
          </c:extLst>
        </c:ser>
        <c:ser>
          <c:idx val="1"/>
          <c:order val="2"/>
          <c:tx>
            <c:strRef>
              <c:f>'Corn - Cash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Rent'!$D$16:$D$31</c:f>
              <c:numCache>
                <c:formatCode>"$"#,##0.00</c:formatCode>
                <c:ptCount val="16"/>
                <c:pt idx="0">
                  <c:v>34</c:v>
                </c:pt>
                <c:pt idx="1">
                  <c:v>32</c:v>
                </c:pt>
                <c:pt idx="2">
                  <c:v>10</c:v>
                </c:pt>
                <c:pt idx="3">
                  <c:v>36</c:v>
                </c:pt>
                <c:pt idx="4">
                  <c:v>80</c:v>
                </c:pt>
                <c:pt idx="5">
                  <c:v>12</c:v>
                </c:pt>
                <c:pt idx="6">
                  <c:v>17</c:v>
                </c:pt>
                <c:pt idx="7">
                  <c:v>0</c:v>
                </c:pt>
                <c:pt idx="8">
                  <c:v>36</c:v>
                </c:pt>
                <c:pt idx="9">
                  <c:v>44</c:v>
                </c:pt>
                <c:pt idx="10">
                  <c:v>8</c:v>
                </c:pt>
                <c:pt idx="11">
                  <c:v>16</c:v>
                </c:pt>
                <c:pt idx="12">
                  <c:v>118</c:v>
                </c:pt>
                <c:pt idx="13">
                  <c:v>23</c:v>
                </c:pt>
                <c:pt idx="14">
                  <c:v>9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D8-47BD-B8B7-FFC549DF571E}"/>
            </c:ext>
          </c:extLst>
        </c:ser>
        <c:ser>
          <c:idx val="2"/>
          <c:order val="3"/>
          <c:tx>
            <c:strRef>
              <c:f>'Corn - Cash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Rent'!$E$16:$E$31</c:f>
              <c:numCache>
                <c:formatCode>"$"#,##0.00</c:formatCode>
                <c:ptCount val="16"/>
                <c:pt idx="0">
                  <c:v>31</c:v>
                </c:pt>
                <c:pt idx="1">
                  <c:v>45</c:v>
                </c:pt>
                <c:pt idx="2">
                  <c:v>10</c:v>
                </c:pt>
                <c:pt idx="3">
                  <c:v>36</c:v>
                </c:pt>
                <c:pt idx="4">
                  <c:v>86</c:v>
                </c:pt>
                <c:pt idx="5">
                  <c:v>11</c:v>
                </c:pt>
                <c:pt idx="6">
                  <c:v>16</c:v>
                </c:pt>
                <c:pt idx="7">
                  <c:v>0</c:v>
                </c:pt>
                <c:pt idx="8">
                  <c:v>29</c:v>
                </c:pt>
                <c:pt idx="9">
                  <c:v>44</c:v>
                </c:pt>
                <c:pt idx="10">
                  <c:v>13</c:v>
                </c:pt>
                <c:pt idx="11">
                  <c:v>15</c:v>
                </c:pt>
                <c:pt idx="12">
                  <c:v>120</c:v>
                </c:pt>
                <c:pt idx="13">
                  <c:v>23</c:v>
                </c:pt>
                <c:pt idx="14">
                  <c:v>20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D8-47BD-B8B7-FFC549DF571E}"/>
            </c:ext>
          </c:extLst>
        </c:ser>
        <c:ser>
          <c:idx val="3"/>
          <c:order val="4"/>
          <c:tx>
            <c:strRef>
              <c:f>'Corn - Cash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Rent'!$F$16:$F$31</c:f>
              <c:numCache>
                <c:formatCode>"$"#,##0.00</c:formatCode>
                <c:ptCount val="16"/>
                <c:pt idx="0">
                  <c:v>44</c:v>
                </c:pt>
                <c:pt idx="1">
                  <c:v>46</c:v>
                </c:pt>
                <c:pt idx="2">
                  <c:v>10</c:v>
                </c:pt>
                <c:pt idx="3">
                  <c:v>36</c:v>
                </c:pt>
                <c:pt idx="4">
                  <c:v>90</c:v>
                </c:pt>
                <c:pt idx="5">
                  <c:v>17</c:v>
                </c:pt>
                <c:pt idx="6">
                  <c:v>19</c:v>
                </c:pt>
                <c:pt idx="7">
                  <c:v>0</c:v>
                </c:pt>
                <c:pt idx="8">
                  <c:v>40</c:v>
                </c:pt>
                <c:pt idx="9">
                  <c:v>44</c:v>
                </c:pt>
                <c:pt idx="10">
                  <c:v>7</c:v>
                </c:pt>
                <c:pt idx="11">
                  <c:v>15</c:v>
                </c:pt>
                <c:pt idx="12">
                  <c:v>110</c:v>
                </c:pt>
                <c:pt idx="13">
                  <c:v>22</c:v>
                </c:pt>
                <c:pt idx="14">
                  <c:v>0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D8-47BD-B8B7-FFC549DF5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85057200"/>
        <c:axId val="1485057616"/>
      </c:barChart>
      <c:catAx>
        <c:axId val="1485057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057616"/>
        <c:crosses val="autoZero"/>
        <c:auto val="1"/>
        <c:lblAlgn val="ctr"/>
        <c:lblOffset val="100"/>
        <c:noMultiLvlLbl val="0"/>
      </c:catAx>
      <c:valAx>
        <c:axId val="148505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057200"/>
        <c:crosses val="autoZero"/>
        <c:crossBetween val="between"/>
        <c:majorUnit val="1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'Corn - Cash Rent'!$B$35:$F$35</c:f>
              <c:numCache>
                <c:formatCode>"$"#,##0.00</c:formatCode>
                <c:ptCount val="5"/>
                <c:pt idx="0">
                  <c:v>97.599999999999909</c:v>
                </c:pt>
                <c:pt idx="1">
                  <c:v>391.20000000000005</c:v>
                </c:pt>
                <c:pt idx="2">
                  <c:v>520.5</c:v>
                </c:pt>
                <c:pt idx="3">
                  <c:v>200.05000000000007</c:v>
                </c:pt>
                <c:pt idx="4">
                  <c:v>62.949999999999932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E-4F0A-A3DD-81D0328CE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7223552"/>
        <c:axId val="1407224384"/>
      </c:barChart>
      <c:lineChart>
        <c:grouping val="standard"/>
        <c:varyColors val="0"/>
        <c:ser>
          <c:idx val="1"/>
          <c:order val="1"/>
          <c:tx>
            <c:strRef>
              <c:f>'Corn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'Corn - Cash Rent'!$C$15:$F$15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'Corn - Cash Rent'!$B$37:$F$37</c:f>
              <c:numCache>
                <c:formatCode>0.00%</c:formatCode>
                <c:ptCount val="5"/>
                <c:pt idx="0">
                  <c:v>0.13612273361227323</c:v>
                </c:pt>
                <c:pt idx="1">
                  <c:v>0.62592000000000003</c:v>
                </c:pt>
                <c:pt idx="2">
                  <c:v>1.0731958762886598</c:v>
                </c:pt>
                <c:pt idx="3">
                  <c:v>0.38996101364522429</c:v>
                </c:pt>
                <c:pt idx="4">
                  <c:v>0.12199612403100762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5E-4F0A-A3DD-81D0328CE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7222304"/>
        <c:axId val="1407224800"/>
      </c:lineChart>
      <c:catAx>
        <c:axId val="140722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4384"/>
        <c:crosses val="autoZero"/>
        <c:auto val="1"/>
        <c:lblAlgn val="ctr"/>
        <c:lblOffset val="100"/>
        <c:noMultiLvlLbl val="0"/>
      </c:catAx>
      <c:valAx>
        <c:axId val="140722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3552"/>
        <c:crosses val="autoZero"/>
        <c:crossBetween val="between"/>
      </c:valAx>
      <c:valAx>
        <c:axId val="14072248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2304"/>
        <c:crosses val="max"/>
        <c:crossBetween val="between"/>
      </c:valAx>
      <c:catAx>
        <c:axId val="14072223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4072248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'Corn - Cash Rent'!$B$44:$F$44</c:f>
              <c:numCache>
                <c:formatCode>0.0</c:formatCode>
                <c:ptCount val="5"/>
                <c:pt idx="0">
                  <c:v>137.35632183908046</c:v>
                </c:pt>
                <c:pt idx="1">
                  <c:v>98.580441640378552</c:v>
                </c:pt>
                <c:pt idx="2">
                  <c:v>81.512605042016801</c:v>
                </c:pt>
                <c:pt idx="3">
                  <c:v>113.24503311258277</c:v>
                </c:pt>
                <c:pt idx="4">
                  <c:v>142.93628808864267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9C-4467-A805-4372A266A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4935392"/>
        <c:axId val="1404935808"/>
      </c:barChart>
      <c:lineChart>
        <c:grouping val="standard"/>
        <c:varyColors val="0"/>
        <c:ser>
          <c:idx val="1"/>
          <c:order val="1"/>
          <c:tx>
            <c:strRef>
              <c:f>'Corn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Cash Rent'!$B$47:$F$47</c:f>
              <c:numCache>
                <c:formatCode>"$"#,##0.00</c:formatCode>
                <c:ptCount val="5"/>
                <c:pt idx="0">
                  <c:v>3.9833333333333334</c:v>
                </c:pt>
                <c:pt idx="1">
                  <c:v>3.2894736842105261</c:v>
                </c:pt>
                <c:pt idx="2">
                  <c:v>2.6216216216216215</c:v>
                </c:pt>
                <c:pt idx="3">
                  <c:v>2.6307692307692307</c:v>
                </c:pt>
                <c:pt idx="4">
                  <c:v>2.6461538461538461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9C-4467-A805-4372A266A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356144"/>
        <c:axId val="1573185952"/>
      </c:lineChart>
      <c:catAx>
        <c:axId val="140493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935808"/>
        <c:crosses val="autoZero"/>
        <c:auto val="1"/>
        <c:lblAlgn val="ctr"/>
        <c:lblOffset val="100"/>
        <c:noMultiLvlLbl val="0"/>
      </c:catAx>
      <c:valAx>
        <c:axId val="140493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Yield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935392"/>
        <c:crosses val="autoZero"/>
        <c:crossBetween val="between"/>
      </c:valAx>
      <c:valAx>
        <c:axId val="15731859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Price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356144"/>
        <c:crosses val="max"/>
        <c:crossBetween val="between"/>
      </c:valAx>
      <c:catAx>
        <c:axId val="1563356144"/>
        <c:scaling>
          <c:orientation val="minMax"/>
        </c:scaling>
        <c:delete val="1"/>
        <c:axPos val="b"/>
        <c:majorTickMark val="out"/>
        <c:minorTickMark val="none"/>
        <c:tickLblPos val="nextTo"/>
        <c:crossAx val="15731859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Corn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Share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Rent'!$B$16:$B$31</c:f>
              <c:numCache>
                <c:formatCode>"$"#,##0.00</c:formatCode>
                <c:ptCount val="16"/>
                <c:pt idx="0">
                  <c:v>34</c:v>
                </c:pt>
                <c:pt idx="1">
                  <c:v>84</c:v>
                </c:pt>
                <c:pt idx="2">
                  <c:v>12</c:v>
                </c:pt>
                <c:pt idx="3">
                  <c:v>36</c:v>
                </c:pt>
                <c:pt idx="4">
                  <c:v>183</c:v>
                </c:pt>
                <c:pt idx="5">
                  <c:v>27</c:v>
                </c:pt>
                <c:pt idx="6">
                  <c:v>42</c:v>
                </c:pt>
                <c:pt idx="7">
                  <c:v>0</c:v>
                </c:pt>
                <c:pt idx="8">
                  <c:v>48</c:v>
                </c:pt>
                <c:pt idx="9">
                  <c:v>44</c:v>
                </c:pt>
                <c:pt idx="10">
                  <c:v>10</c:v>
                </c:pt>
                <c:pt idx="11">
                  <c:v>17</c:v>
                </c:pt>
                <c:pt idx="12">
                  <c:v>130</c:v>
                </c:pt>
                <c:pt idx="13">
                  <c:v>26</c:v>
                </c:pt>
                <c:pt idx="14">
                  <c:v>11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30-4F8D-88AA-7A557B9202CF}"/>
            </c:ext>
          </c:extLst>
        </c:ser>
        <c:ser>
          <c:idx val="1"/>
          <c:order val="1"/>
          <c:tx>
            <c:strRef>
              <c:f>'Corn - Share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Rent'!$C$16:$C$31</c:f>
              <c:numCache>
                <c:formatCode>"$"#,##0.00</c:formatCode>
                <c:ptCount val="16"/>
                <c:pt idx="0">
                  <c:v>34</c:v>
                </c:pt>
                <c:pt idx="1">
                  <c:v>52</c:v>
                </c:pt>
                <c:pt idx="2">
                  <c:v>11</c:v>
                </c:pt>
                <c:pt idx="3">
                  <c:v>36</c:v>
                </c:pt>
                <c:pt idx="4">
                  <c:v>160</c:v>
                </c:pt>
                <c:pt idx="5">
                  <c:v>20</c:v>
                </c:pt>
                <c:pt idx="6">
                  <c:v>35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9</c:v>
                </c:pt>
                <c:pt idx="11">
                  <c:v>16</c:v>
                </c:pt>
                <c:pt idx="12">
                  <c:v>118</c:v>
                </c:pt>
                <c:pt idx="13">
                  <c:v>24</c:v>
                </c:pt>
                <c:pt idx="14">
                  <c:v>10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30-4F8D-88AA-7A557B9202CF}"/>
            </c:ext>
          </c:extLst>
        </c:ser>
        <c:ser>
          <c:idx val="2"/>
          <c:order val="2"/>
          <c:tx>
            <c:strRef>
              <c:f>'Corn - Share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Rent'!$D$16:$D$31</c:f>
              <c:numCache>
                <c:formatCode>"$"#,##0.00</c:formatCode>
                <c:ptCount val="16"/>
                <c:pt idx="0">
                  <c:v>34</c:v>
                </c:pt>
                <c:pt idx="1">
                  <c:v>32</c:v>
                </c:pt>
                <c:pt idx="2">
                  <c:v>10</c:v>
                </c:pt>
                <c:pt idx="3">
                  <c:v>36</c:v>
                </c:pt>
                <c:pt idx="4">
                  <c:v>80</c:v>
                </c:pt>
                <c:pt idx="5">
                  <c:v>12</c:v>
                </c:pt>
                <c:pt idx="6">
                  <c:v>17</c:v>
                </c:pt>
                <c:pt idx="7">
                  <c:v>0</c:v>
                </c:pt>
                <c:pt idx="8">
                  <c:v>36</c:v>
                </c:pt>
                <c:pt idx="9">
                  <c:v>44</c:v>
                </c:pt>
                <c:pt idx="10">
                  <c:v>8</c:v>
                </c:pt>
                <c:pt idx="11">
                  <c:v>16</c:v>
                </c:pt>
                <c:pt idx="12">
                  <c:v>118</c:v>
                </c:pt>
                <c:pt idx="13">
                  <c:v>23</c:v>
                </c:pt>
                <c:pt idx="14">
                  <c:v>9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30-4F8D-88AA-7A557B9202CF}"/>
            </c:ext>
          </c:extLst>
        </c:ser>
        <c:ser>
          <c:idx val="3"/>
          <c:order val="3"/>
          <c:tx>
            <c:strRef>
              <c:f>'Corn - Share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Rent'!$E$16:$E$31</c:f>
              <c:numCache>
                <c:formatCode>"$"#,##0.00</c:formatCode>
                <c:ptCount val="16"/>
                <c:pt idx="0">
                  <c:v>31</c:v>
                </c:pt>
                <c:pt idx="1">
                  <c:v>45</c:v>
                </c:pt>
                <c:pt idx="2">
                  <c:v>10</c:v>
                </c:pt>
                <c:pt idx="3">
                  <c:v>36</c:v>
                </c:pt>
                <c:pt idx="4">
                  <c:v>86</c:v>
                </c:pt>
                <c:pt idx="5">
                  <c:v>11</c:v>
                </c:pt>
                <c:pt idx="6">
                  <c:v>16</c:v>
                </c:pt>
                <c:pt idx="7">
                  <c:v>0</c:v>
                </c:pt>
                <c:pt idx="8">
                  <c:v>29</c:v>
                </c:pt>
                <c:pt idx="9">
                  <c:v>44</c:v>
                </c:pt>
                <c:pt idx="10">
                  <c:v>13</c:v>
                </c:pt>
                <c:pt idx="11">
                  <c:v>15</c:v>
                </c:pt>
                <c:pt idx="12">
                  <c:v>120</c:v>
                </c:pt>
                <c:pt idx="13">
                  <c:v>23</c:v>
                </c:pt>
                <c:pt idx="14">
                  <c:v>20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30-4F8D-88AA-7A557B9202CF}"/>
            </c:ext>
          </c:extLst>
        </c:ser>
        <c:ser>
          <c:idx val="4"/>
          <c:order val="4"/>
          <c:tx>
            <c:strRef>
              <c:f>'Corn - Share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Rent'!$F$16:$F$31</c:f>
              <c:numCache>
                <c:formatCode>"$"#,##0.00</c:formatCode>
                <c:ptCount val="16"/>
                <c:pt idx="0">
                  <c:v>44</c:v>
                </c:pt>
                <c:pt idx="1">
                  <c:v>46</c:v>
                </c:pt>
                <c:pt idx="2">
                  <c:v>10</c:v>
                </c:pt>
                <c:pt idx="3">
                  <c:v>36</c:v>
                </c:pt>
                <c:pt idx="4">
                  <c:v>90</c:v>
                </c:pt>
                <c:pt idx="5">
                  <c:v>17</c:v>
                </c:pt>
                <c:pt idx="6">
                  <c:v>19</c:v>
                </c:pt>
                <c:pt idx="7">
                  <c:v>0</c:v>
                </c:pt>
                <c:pt idx="8">
                  <c:v>40</c:v>
                </c:pt>
                <c:pt idx="9">
                  <c:v>44</c:v>
                </c:pt>
                <c:pt idx="10">
                  <c:v>7</c:v>
                </c:pt>
                <c:pt idx="11">
                  <c:v>15</c:v>
                </c:pt>
                <c:pt idx="12">
                  <c:v>110</c:v>
                </c:pt>
                <c:pt idx="13">
                  <c:v>22</c:v>
                </c:pt>
                <c:pt idx="14">
                  <c:v>0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30-4F8D-88AA-7A557B920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6948408"/>
        <c:axId val="926946768"/>
      </c:barChart>
      <c:catAx>
        <c:axId val="92694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946768"/>
        <c:crosses val="autoZero"/>
        <c:auto val="1"/>
        <c:lblAlgn val="ctr"/>
        <c:lblOffset val="100"/>
        <c:noMultiLvlLbl val="0"/>
      </c:catAx>
      <c:valAx>
        <c:axId val="92694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948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NRAVC to Grower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'Corn - Share Rent'!$B$33:$F$33</c:f>
              <c:numCache>
                <c:formatCode>"$"#,##0.00</c:formatCode>
                <c:ptCount val="5"/>
                <c:pt idx="0">
                  <c:v>717</c:v>
                </c:pt>
                <c:pt idx="1">
                  <c:v>625</c:v>
                </c:pt>
                <c:pt idx="2">
                  <c:v>485</c:v>
                </c:pt>
                <c:pt idx="3">
                  <c:v>513</c:v>
                </c:pt>
                <c:pt idx="4">
                  <c:v>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1-497B-83B9-DD07136CF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6855216"/>
        <c:axId val="976856528"/>
      </c:barChart>
      <c:lineChart>
        <c:grouping val="standard"/>
        <c:varyColors val="0"/>
        <c:ser>
          <c:idx val="1"/>
          <c:order val="1"/>
          <c:tx>
            <c:v>ROI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Share Rent'!$B$35:$F$35</c:f>
              <c:numCache>
                <c:formatCode>"$"#,##0.00</c:formatCode>
                <c:ptCount val="5"/>
                <c:pt idx="0">
                  <c:v>34.67999999999995</c:v>
                </c:pt>
                <c:pt idx="1">
                  <c:v>287.96000000000004</c:v>
                </c:pt>
                <c:pt idx="2">
                  <c:v>419.4</c:v>
                </c:pt>
                <c:pt idx="3">
                  <c:v>157.44000000000005</c:v>
                </c:pt>
                <c:pt idx="4">
                  <c:v>47.159999999999968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011-497B-83B9-DD07136CF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666312"/>
        <c:axId val="972665328"/>
      </c:lineChart>
      <c:catAx>
        <c:axId val="97685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6528"/>
        <c:crosses val="autoZero"/>
        <c:auto val="1"/>
        <c:lblAlgn val="ctr"/>
        <c:lblOffset val="100"/>
        <c:noMultiLvlLbl val="0"/>
      </c:catAx>
      <c:valAx>
        <c:axId val="97685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5216"/>
        <c:crosses val="autoZero"/>
        <c:crossBetween val="between"/>
      </c:valAx>
      <c:valAx>
        <c:axId val="9726653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666312"/>
        <c:crosses val="max"/>
        <c:crossBetween val="between"/>
      </c:valAx>
      <c:catAx>
        <c:axId val="972666312"/>
        <c:scaling>
          <c:orientation val="minMax"/>
        </c:scaling>
        <c:delete val="1"/>
        <c:axPos val="b"/>
        <c:majorTickMark val="out"/>
        <c:minorTickMark val="none"/>
        <c:tickLblPos val="nextTo"/>
        <c:crossAx val="972665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 Yield Needed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'Corn - Share Rent'!$B$44:$F$44</c:f>
              <c:numCache>
                <c:formatCode>0.0</c:formatCode>
                <c:ptCount val="5"/>
                <c:pt idx="0">
                  <c:v>137.35632183908046</c:v>
                </c:pt>
                <c:pt idx="1">
                  <c:v>98.580441640378552</c:v>
                </c:pt>
                <c:pt idx="2">
                  <c:v>81.512605042016801</c:v>
                </c:pt>
                <c:pt idx="3">
                  <c:v>113.24503311258277</c:v>
                </c:pt>
                <c:pt idx="4">
                  <c:v>142.93628808864267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33-4B8F-81C8-BF667FED3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1470512"/>
        <c:axId val="671467232"/>
      </c:barChart>
      <c:lineChart>
        <c:grouping val="standard"/>
        <c:varyColors val="0"/>
        <c:ser>
          <c:idx val="1"/>
          <c:order val="1"/>
          <c:tx>
            <c:v>BE Price Needed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Share Rent'!$B$47:$F$47</c:f>
              <c:numCache>
                <c:formatCode>"$"#,##0.00</c:formatCode>
                <c:ptCount val="5"/>
                <c:pt idx="0">
                  <c:v>3.9833333333333334</c:v>
                </c:pt>
                <c:pt idx="1">
                  <c:v>3.4722222222222223</c:v>
                </c:pt>
                <c:pt idx="2">
                  <c:v>2.5526315789473686</c:v>
                </c:pt>
                <c:pt idx="3">
                  <c:v>2.7729729729729731</c:v>
                </c:pt>
                <c:pt idx="4">
                  <c:v>2.6461538461538461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33-4B8F-81C8-BF667FED3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18120"/>
        <c:axId val="972413856"/>
      </c:lineChart>
      <c:catAx>
        <c:axId val="67147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467232"/>
        <c:crosses val="autoZero"/>
        <c:auto val="1"/>
        <c:lblAlgn val="ctr"/>
        <c:lblOffset val="100"/>
        <c:noMultiLvlLbl val="0"/>
      </c:catAx>
      <c:valAx>
        <c:axId val="67146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470512"/>
        <c:crosses val="autoZero"/>
        <c:crossBetween val="between"/>
      </c:valAx>
      <c:valAx>
        <c:axId val="9724138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18120"/>
        <c:crosses val="max"/>
        <c:crossBetween val="between"/>
      </c:valAx>
      <c:catAx>
        <c:axId val="972418120"/>
        <c:scaling>
          <c:orientation val="minMax"/>
        </c:scaling>
        <c:delete val="1"/>
        <c:axPos val="b"/>
        <c:majorTickMark val="out"/>
        <c:minorTickMark val="none"/>
        <c:tickLblPos val="nextTo"/>
        <c:crossAx val="972413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2021</c:v>
                </c:pt>
                <c:pt idx="4">
                  <c:v>2019</c:v>
                </c:pt>
              </c:numCache>
            </c:numRef>
          </c:cat>
          <c:val>
            <c:numRef>
              <c:f>'Cotton - Cash Rent'!$B$35:$F$35</c:f>
              <c:numCache>
                <c:formatCode>"$"#,##0.00</c:formatCode>
                <c:ptCount val="5"/>
                <c:pt idx="0">
                  <c:v>-212</c:v>
                </c:pt>
                <c:pt idx="1">
                  <c:v>71</c:v>
                </c:pt>
                <c:pt idx="2">
                  <c:v>149.80000000000007</c:v>
                </c:pt>
                <c:pt idx="3">
                  <c:v>-237</c:v>
                </c:pt>
                <c:pt idx="4">
                  <c:v>-102.44999999999993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84-48D4-AD7B-EB766906E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2627304"/>
        <c:axId val="892630584"/>
      </c:barChart>
      <c:lineChart>
        <c:grouping val="standard"/>
        <c:varyColors val="0"/>
        <c:ser>
          <c:idx val="1"/>
          <c:order val="1"/>
          <c:tx>
            <c:strRef>
              <c:f>'Cotton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Cash Rent'!$B$37:$F$37</c:f>
              <c:numCache>
                <c:formatCode>0.00%</c:formatCode>
                <c:ptCount val="5"/>
                <c:pt idx="0">
                  <c:v>-0.24173318129988597</c:v>
                </c:pt>
                <c:pt idx="1">
                  <c:v>9.4164456233421748E-2</c:v>
                </c:pt>
                <c:pt idx="2">
                  <c:v>0.23553459119496867</c:v>
                </c:pt>
                <c:pt idx="3">
                  <c:v>-0.3521545319465082</c:v>
                </c:pt>
                <c:pt idx="4">
                  <c:v>-0.18393177737881497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84-48D4-AD7B-EB766906E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2628616"/>
        <c:axId val="892625664"/>
      </c:lineChart>
      <c:catAx>
        <c:axId val="892627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30584"/>
        <c:crosses val="autoZero"/>
        <c:auto val="1"/>
        <c:lblAlgn val="ctr"/>
        <c:lblOffset val="100"/>
        <c:noMultiLvlLbl val="0"/>
      </c:catAx>
      <c:valAx>
        <c:axId val="89263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27304"/>
        <c:crosses val="autoZero"/>
        <c:crossBetween val="between"/>
      </c:valAx>
      <c:valAx>
        <c:axId val="8926256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28616"/>
        <c:crosses val="max"/>
        <c:crossBetween val="between"/>
      </c:valAx>
      <c:catAx>
        <c:axId val="892628616"/>
        <c:scaling>
          <c:orientation val="minMax"/>
        </c:scaling>
        <c:delete val="1"/>
        <c:axPos val="b"/>
        <c:majorTickMark val="none"/>
        <c:minorTickMark val="none"/>
        <c:tickLblPos val="nextTo"/>
        <c:crossAx val="89262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2021</c:v>
                </c:pt>
                <c:pt idx="4">
                  <c:v>2019</c:v>
                </c:pt>
              </c:numCache>
            </c:numRef>
          </c:cat>
          <c:val>
            <c:numRef>
              <c:f>'Cotton - Cash Rent'!$B$44:$F$44</c:f>
              <c:numCache>
                <c:formatCode>0.0</c:formatCode>
                <c:ptCount val="5"/>
                <c:pt idx="0">
                  <c:v>1110.126582278481</c:v>
                </c:pt>
                <c:pt idx="1">
                  <c:v>793.68421052631584</c:v>
                </c:pt>
                <c:pt idx="2">
                  <c:v>691.30434782608688</c:v>
                </c:pt>
                <c:pt idx="3">
                  <c:v>1019.6969696969696</c:v>
                </c:pt>
                <c:pt idx="4">
                  <c:v>831.3432835820895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DC-42AA-BA29-3179EE6C5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9609320"/>
        <c:axId val="679614240"/>
      </c:barChart>
      <c:lineChart>
        <c:grouping val="standard"/>
        <c:varyColors val="0"/>
        <c:ser>
          <c:idx val="1"/>
          <c:order val="1"/>
          <c:tx>
            <c:strRef>
              <c:f>'Cotton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'Cotton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2021</c:v>
                </c:pt>
                <c:pt idx="4">
                  <c:v>2019</c:v>
                </c:pt>
              </c:numCache>
            </c:numRef>
          </c:cat>
          <c:val>
            <c:numRef>
              <c:f>'Cotton - Cash Rent'!$B$47:$F$47</c:f>
              <c:numCache>
                <c:formatCode>"$"#,##0.00</c:formatCode>
                <c:ptCount val="5"/>
                <c:pt idx="0">
                  <c:v>0.877</c:v>
                </c:pt>
                <c:pt idx="1">
                  <c:v>0.754</c:v>
                </c:pt>
                <c:pt idx="2">
                  <c:v>0.64242424242424245</c:v>
                </c:pt>
                <c:pt idx="3">
                  <c:v>0.79176470588235293</c:v>
                </c:pt>
                <c:pt idx="4">
                  <c:v>0.64393063583815024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DC-42AA-BA29-3179EE6C5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997384"/>
        <c:axId val="883991808"/>
      </c:lineChart>
      <c:catAx>
        <c:axId val="679609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4240"/>
        <c:crosses val="autoZero"/>
        <c:auto val="1"/>
        <c:lblAlgn val="ctr"/>
        <c:lblOffset val="100"/>
        <c:noMultiLvlLbl val="0"/>
      </c:catAx>
      <c:valAx>
        <c:axId val="67961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09320"/>
        <c:crosses val="autoZero"/>
        <c:crossBetween val="between"/>
      </c:valAx>
      <c:valAx>
        <c:axId val="88399180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97384"/>
        <c:crosses val="max"/>
        <c:crossBetween val="between"/>
      </c:valAx>
      <c:catAx>
        <c:axId val="883997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3991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Cotton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Rent'!$B$16:$B$31</c:f>
              <c:numCache>
                <c:formatCode>"$"#,##0.00</c:formatCode>
                <c:ptCount val="16"/>
                <c:pt idx="0">
                  <c:v>40</c:v>
                </c:pt>
                <c:pt idx="1">
                  <c:v>111</c:v>
                </c:pt>
                <c:pt idx="2">
                  <c:v>12</c:v>
                </c:pt>
                <c:pt idx="3">
                  <c:v>0</c:v>
                </c:pt>
                <c:pt idx="4">
                  <c:v>78</c:v>
                </c:pt>
                <c:pt idx="5">
                  <c:v>53</c:v>
                </c:pt>
                <c:pt idx="6">
                  <c:v>42</c:v>
                </c:pt>
                <c:pt idx="7">
                  <c:v>0</c:v>
                </c:pt>
                <c:pt idx="8">
                  <c:v>66</c:v>
                </c:pt>
                <c:pt idx="9">
                  <c:v>0</c:v>
                </c:pt>
                <c:pt idx="10">
                  <c:v>84</c:v>
                </c:pt>
                <c:pt idx="11">
                  <c:v>26</c:v>
                </c:pt>
                <c:pt idx="12">
                  <c:v>156</c:v>
                </c:pt>
                <c:pt idx="13">
                  <c:v>58</c:v>
                </c:pt>
                <c:pt idx="14">
                  <c:v>138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27-4CD5-93AC-77C46558DF64}"/>
            </c:ext>
          </c:extLst>
        </c:ser>
        <c:ser>
          <c:idx val="1"/>
          <c:order val="1"/>
          <c:tx>
            <c:strRef>
              <c:f>'Cotton - Cash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Rent'!$C$16:$C$31</c:f>
              <c:numCache>
                <c:formatCode>"$"#,##0.00</c:formatCode>
                <c:ptCount val="16"/>
                <c:pt idx="0">
                  <c:v>40</c:v>
                </c:pt>
                <c:pt idx="1">
                  <c:v>69</c:v>
                </c:pt>
                <c:pt idx="2">
                  <c:v>11</c:v>
                </c:pt>
                <c:pt idx="3">
                  <c:v>0</c:v>
                </c:pt>
                <c:pt idx="4">
                  <c:v>68</c:v>
                </c:pt>
                <c:pt idx="5">
                  <c:v>39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  <c:pt idx="9">
                  <c:v>0</c:v>
                </c:pt>
                <c:pt idx="10">
                  <c:v>76</c:v>
                </c:pt>
                <c:pt idx="11">
                  <c:v>24</c:v>
                </c:pt>
                <c:pt idx="12">
                  <c:v>142</c:v>
                </c:pt>
                <c:pt idx="13">
                  <c:v>53</c:v>
                </c:pt>
                <c:pt idx="14">
                  <c:v>125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27-4CD5-93AC-77C46558DF64}"/>
            </c:ext>
          </c:extLst>
        </c:ser>
        <c:ser>
          <c:idx val="2"/>
          <c:order val="2"/>
          <c:tx>
            <c:strRef>
              <c:f>'Cotton - Cash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Rent'!$D$16:$D$31</c:f>
              <c:numCache>
                <c:formatCode>"$"#,##0.00</c:formatCode>
                <c:ptCount val="16"/>
                <c:pt idx="0">
                  <c:v>35</c:v>
                </c:pt>
                <c:pt idx="1">
                  <c:v>44</c:v>
                </c:pt>
                <c:pt idx="2">
                  <c:v>10</c:v>
                </c:pt>
                <c:pt idx="3">
                  <c:v>0</c:v>
                </c:pt>
                <c:pt idx="4">
                  <c:v>34</c:v>
                </c:pt>
                <c:pt idx="5">
                  <c:v>23</c:v>
                </c:pt>
                <c:pt idx="6">
                  <c:v>17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71</c:v>
                </c:pt>
                <c:pt idx="11">
                  <c:v>28</c:v>
                </c:pt>
                <c:pt idx="12">
                  <c:v>137</c:v>
                </c:pt>
                <c:pt idx="13">
                  <c:v>40</c:v>
                </c:pt>
                <c:pt idx="14">
                  <c:v>123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27-4CD5-93AC-77C46558DF64}"/>
            </c:ext>
          </c:extLst>
        </c:ser>
        <c:ser>
          <c:idx val="3"/>
          <c:order val="3"/>
          <c:tx>
            <c:strRef>
              <c:f>'Cotton - Cash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Rent'!$E$16:$E$31</c:f>
              <c:numCache>
                <c:formatCode>"$"#,##0.00</c:formatCode>
                <c:ptCount val="16"/>
                <c:pt idx="0">
                  <c:v>32</c:v>
                </c:pt>
                <c:pt idx="1">
                  <c:v>62</c:v>
                </c:pt>
                <c:pt idx="2">
                  <c:v>10</c:v>
                </c:pt>
                <c:pt idx="3">
                  <c:v>0</c:v>
                </c:pt>
                <c:pt idx="4">
                  <c:v>37</c:v>
                </c:pt>
                <c:pt idx="5">
                  <c:v>23</c:v>
                </c:pt>
                <c:pt idx="6">
                  <c:v>16</c:v>
                </c:pt>
                <c:pt idx="7">
                  <c:v>0</c:v>
                </c:pt>
                <c:pt idx="8">
                  <c:v>65</c:v>
                </c:pt>
                <c:pt idx="9">
                  <c:v>0</c:v>
                </c:pt>
                <c:pt idx="10">
                  <c:v>86</c:v>
                </c:pt>
                <c:pt idx="11">
                  <c:v>27</c:v>
                </c:pt>
                <c:pt idx="12">
                  <c:v>137</c:v>
                </c:pt>
                <c:pt idx="13">
                  <c:v>40</c:v>
                </c:pt>
                <c:pt idx="14">
                  <c:v>122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27-4CD5-93AC-77C46558DF64}"/>
            </c:ext>
          </c:extLst>
        </c:ser>
        <c:ser>
          <c:idx val="4"/>
          <c:order val="4"/>
          <c:tx>
            <c:strRef>
              <c:f>'Cotton - Cash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Rent'!$F$16:$F$31</c:f>
              <c:numCache>
                <c:formatCode>"$"#,##0.00</c:formatCode>
                <c:ptCount val="16"/>
                <c:pt idx="0">
                  <c:v>44</c:v>
                </c:pt>
                <c:pt idx="1">
                  <c:v>63</c:v>
                </c:pt>
                <c:pt idx="2">
                  <c:v>10</c:v>
                </c:pt>
                <c:pt idx="3">
                  <c:v>0</c:v>
                </c:pt>
                <c:pt idx="4">
                  <c:v>39</c:v>
                </c:pt>
                <c:pt idx="5">
                  <c:v>33</c:v>
                </c:pt>
                <c:pt idx="6">
                  <c:v>19</c:v>
                </c:pt>
                <c:pt idx="7">
                  <c:v>0</c:v>
                </c:pt>
                <c:pt idx="8">
                  <c:v>67</c:v>
                </c:pt>
                <c:pt idx="9">
                  <c:v>0</c:v>
                </c:pt>
                <c:pt idx="10">
                  <c:v>73</c:v>
                </c:pt>
                <c:pt idx="11">
                  <c:v>25</c:v>
                </c:pt>
                <c:pt idx="12">
                  <c:v>32</c:v>
                </c:pt>
                <c:pt idx="13">
                  <c:v>38</c:v>
                </c:pt>
                <c:pt idx="14">
                  <c:v>100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27-4CD5-93AC-77C46558D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6646239"/>
        <c:axId val="1516663711"/>
      </c:barChart>
      <c:catAx>
        <c:axId val="1516646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663711"/>
        <c:crosses val="autoZero"/>
        <c:auto val="1"/>
        <c:lblAlgn val="ctr"/>
        <c:lblOffset val="100"/>
        <c:noMultiLvlLbl val="0"/>
      </c:catAx>
      <c:valAx>
        <c:axId val="1516663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646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Cotton</a:t>
            </a:r>
            <a:r>
              <a:rPr lang="en-US" baseline="0"/>
              <a:t> Variable Production Costs/ac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Rent'!$B$16:$B$31</c:f>
              <c:numCache>
                <c:formatCode>"$"#,##0.00</c:formatCode>
                <c:ptCount val="16"/>
                <c:pt idx="0">
                  <c:v>40</c:v>
                </c:pt>
                <c:pt idx="1">
                  <c:v>111</c:v>
                </c:pt>
                <c:pt idx="2">
                  <c:v>12</c:v>
                </c:pt>
                <c:pt idx="3">
                  <c:v>0</c:v>
                </c:pt>
                <c:pt idx="4">
                  <c:v>78</c:v>
                </c:pt>
                <c:pt idx="5">
                  <c:v>53</c:v>
                </c:pt>
                <c:pt idx="6">
                  <c:v>42</c:v>
                </c:pt>
                <c:pt idx="7">
                  <c:v>0</c:v>
                </c:pt>
                <c:pt idx="8">
                  <c:v>66</c:v>
                </c:pt>
                <c:pt idx="9">
                  <c:v>0</c:v>
                </c:pt>
                <c:pt idx="10">
                  <c:v>84</c:v>
                </c:pt>
                <c:pt idx="11">
                  <c:v>26</c:v>
                </c:pt>
                <c:pt idx="12">
                  <c:v>156</c:v>
                </c:pt>
                <c:pt idx="13">
                  <c:v>58</c:v>
                </c:pt>
                <c:pt idx="14">
                  <c:v>138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1F-4DC1-880D-7C8EF8AA887B}"/>
            </c:ext>
          </c:extLst>
        </c:ser>
        <c:ser>
          <c:idx val="1"/>
          <c:order val="1"/>
          <c:tx>
            <c:strRef>
              <c:f>'Cotton - Share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Rent'!$C$16:$C$31</c:f>
              <c:numCache>
                <c:formatCode>"$"#,##0.00</c:formatCode>
                <c:ptCount val="16"/>
                <c:pt idx="0">
                  <c:v>40</c:v>
                </c:pt>
                <c:pt idx="1">
                  <c:v>69</c:v>
                </c:pt>
                <c:pt idx="2">
                  <c:v>11</c:v>
                </c:pt>
                <c:pt idx="3">
                  <c:v>0</c:v>
                </c:pt>
                <c:pt idx="4">
                  <c:v>68</c:v>
                </c:pt>
                <c:pt idx="5">
                  <c:v>39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  <c:pt idx="9">
                  <c:v>0</c:v>
                </c:pt>
                <c:pt idx="10">
                  <c:v>76</c:v>
                </c:pt>
                <c:pt idx="11">
                  <c:v>24</c:v>
                </c:pt>
                <c:pt idx="12">
                  <c:v>142</c:v>
                </c:pt>
                <c:pt idx="13">
                  <c:v>53</c:v>
                </c:pt>
                <c:pt idx="14">
                  <c:v>125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1F-4DC1-880D-7C8EF8AA887B}"/>
            </c:ext>
          </c:extLst>
        </c:ser>
        <c:ser>
          <c:idx val="2"/>
          <c:order val="2"/>
          <c:tx>
            <c:strRef>
              <c:f>'Cotton - Share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Rent'!$D$16:$D$31</c:f>
              <c:numCache>
                <c:formatCode>"$"#,##0.00</c:formatCode>
                <c:ptCount val="16"/>
                <c:pt idx="0">
                  <c:v>35</c:v>
                </c:pt>
                <c:pt idx="1">
                  <c:v>44</c:v>
                </c:pt>
                <c:pt idx="2">
                  <c:v>10</c:v>
                </c:pt>
                <c:pt idx="3">
                  <c:v>0</c:v>
                </c:pt>
                <c:pt idx="4">
                  <c:v>34</c:v>
                </c:pt>
                <c:pt idx="5">
                  <c:v>23</c:v>
                </c:pt>
                <c:pt idx="6">
                  <c:v>17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71</c:v>
                </c:pt>
                <c:pt idx="11">
                  <c:v>28</c:v>
                </c:pt>
                <c:pt idx="12">
                  <c:v>137</c:v>
                </c:pt>
                <c:pt idx="13">
                  <c:v>40</c:v>
                </c:pt>
                <c:pt idx="14">
                  <c:v>123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1F-4DC1-880D-7C8EF8AA887B}"/>
            </c:ext>
          </c:extLst>
        </c:ser>
        <c:ser>
          <c:idx val="3"/>
          <c:order val="3"/>
          <c:tx>
            <c:strRef>
              <c:f>'Cotton - Share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Rent'!$E$16:$E$31</c:f>
              <c:numCache>
                <c:formatCode>"$"#,##0.00</c:formatCode>
                <c:ptCount val="16"/>
                <c:pt idx="0">
                  <c:v>32</c:v>
                </c:pt>
                <c:pt idx="1">
                  <c:v>62</c:v>
                </c:pt>
                <c:pt idx="2">
                  <c:v>10</c:v>
                </c:pt>
                <c:pt idx="3">
                  <c:v>0</c:v>
                </c:pt>
                <c:pt idx="4">
                  <c:v>37</c:v>
                </c:pt>
                <c:pt idx="5">
                  <c:v>23</c:v>
                </c:pt>
                <c:pt idx="6">
                  <c:v>16</c:v>
                </c:pt>
                <c:pt idx="7">
                  <c:v>0</c:v>
                </c:pt>
                <c:pt idx="8">
                  <c:v>65</c:v>
                </c:pt>
                <c:pt idx="9">
                  <c:v>0</c:v>
                </c:pt>
                <c:pt idx="10">
                  <c:v>86</c:v>
                </c:pt>
                <c:pt idx="11">
                  <c:v>27</c:v>
                </c:pt>
                <c:pt idx="12">
                  <c:v>137</c:v>
                </c:pt>
                <c:pt idx="13">
                  <c:v>40</c:v>
                </c:pt>
                <c:pt idx="14">
                  <c:v>122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1F-4DC1-880D-7C8EF8AA887B}"/>
            </c:ext>
          </c:extLst>
        </c:ser>
        <c:ser>
          <c:idx val="4"/>
          <c:order val="4"/>
          <c:tx>
            <c:strRef>
              <c:f>'Cotton - Share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Rent'!$F$16:$F$31</c:f>
              <c:numCache>
                <c:formatCode>"$"#,##0.00</c:formatCode>
                <c:ptCount val="16"/>
                <c:pt idx="0">
                  <c:v>44</c:v>
                </c:pt>
                <c:pt idx="1">
                  <c:v>63</c:v>
                </c:pt>
                <c:pt idx="2">
                  <c:v>10</c:v>
                </c:pt>
                <c:pt idx="3">
                  <c:v>0</c:v>
                </c:pt>
                <c:pt idx="4">
                  <c:v>39</c:v>
                </c:pt>
                <c:pt idx="5">
                  <c:v>33</c:v>
                </c:pt>
                <c:pt idx="6">
                  <c:v>19</c:v>
                </c:pt>
                <c:pt idx="7">
                  <c:v>0</c:v>
                </c:pt>
                <c:pt idx="8">
                  <c:v>67</c:v>
                </c:pt>
                <c:pt idx="9">
                  <c:v>0</c:v>
                </c:pt>
                <c:pt idx="10">
                  <c:v>73</c:v>
                </c:pt>
                <c:pt idx="11">
                  <c:v>25</c:v>
                </c:pt>
                <c:pt idx="12">
                  <c:v>32</c:v>
                </c:pt>
                <c:pt idx="13">
                  <c:v>38</c:v>
                </c:pt>
                <c:pt idx="14">
                  <c:v>100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1F-4DC1-880D-7C8EF8AA88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2088656"/>
        <c:axId val="932086360"/>
      </c:barChart>
      <c:catAx>
        <c:axId val="93208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086360"/>
        <c:crosses val="autoZero"/>
        <c:auto val="1"/>
        <c:lblAlgn val="ctr"/>
        <c:lblOffset val="100"/>
        <c:noMultiLvlLbl val="0"/>
      </c:catAx>
      <c:valAx>
        <c:axId val="93208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088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2021</c:v>
                </c:pt>
                <c:pt idx="4">
                  <c:v>2019</c:v>
                </c:pt>
              </c:numCache>
            </c:numRef>
          </c:cat>
          <c:val>
            <c:numRef>
              <c:f>'Cotton - Share Rent'!$B$35:$F$35</c:f>
              <c:numCache>
                <c:formatCode>"$"#,##0.00</c:formatCode>
                <c:ptCount val="5"/>
                <c:pt idx="0">
                  <c:v>-245</c:v>
                </c:pt>
                <c:pt idx="1">
                  <c:v>6</c:v>
                </c:pt>
                <c:pt idx="2">
                  <c:v>92.639999999999986</c:v>
                </c:pt>
                <c:pt idx="3">
                  <c:v>-224.2</c:v>
                </c:pt>
                <c:pt idx="4">
                  <c:v>-93.359999999999957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6A-404F-83B4-0F3B05B3C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8198120"/>
        <c:axId val="978199104"/>
      </c:barChart>
      <c:lineChart>
        <c:grouping val="standard"/>
        <c:varyColors val="0"/>
        <c:ser>
          <c:idx val="1"/>
          <c:order val="1"/>
          <c:tx>
            <c:strRef>
              <c:f>'Cotton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Share Rent'!$B$37:$F$37</c:f>
              <c:numCache>
                <c:formatCode>0.00%</c:formatCode>
                <c:ptCount val="5"/>
                <c:pt idx="0">
                  <c:v>-0.27936145952109465</c:v>
                </c:pt>
                <c:pt idx="1">
                  <c:v>7.9575596816976128E-3</c:v>
                </c:pt>
                <c:pt idx="2">
                  <c:v>0.14566037735849055</c:v>
                </c:pt>
                <c:pt idx="3">
                  <c:v>-0.33313521545319463</c:v>
                </c:pt>
                <c:pt idx="4">
                  <c:v>-0.16761220825852774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6A-404F-83B4-0F3B05B3C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8196808"/>
        <c:axId val="978201072"/>
      </c:lineChart>
      <c:catAx>
        <c:axId val="978198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9104"/>
        <c:crosses val="autoZero"/>
        <c:auto val="1"/>
        <c:lblAlgn val="ctr"/>
        <c:lblOffset val="100"/>
        <c:noMultiLvlLbl val="0"/>
      </c:catAx>
      <c:valAx>
        <c:axId val="97819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8120"/>
        <c:crosses val="autoZero"/>
        <c:crossBetween val="between"/>
      </c:valAx>
      <c:valAx>
        <c:axId val="9782010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6808"/>
        <c:crosses val="max"/>
        <c:crossBetween val="between"/>
      </c:valAx>
      <c:catAx>
        <c:axId val="978196808"/>
        <c:scaling>
          <c:orientation val="minMax"/>
        </c:scaling>
        <c:delete val="1"/>
        <c:axPos val="b"/>
        <c:majorTickMark val="none"/>
        <c:minorTickMark val="none"/>
        <c:tickLblPos val="nextTo"/>
        <c:crossAx val="978201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2021</c:v>
                </c:pt>
                <c:pt idx="4">
                  <c:v>2019</c:v>
                </c:pt>
              </c:numCache>
            </c:numRef>
          </c:cat>
          <c:val>
            <c:numRef>
              <c:f>'Cotton - Share Rent'!$B$44:$F$44</c:f>
              <c:numCache>
                <c:formatCode>0.0</c:formatCode>
                <c:ptCount val="5"/>
                <c:pt idx="0">
                  <c:v>1110.126582278481</c:v>
                </c:pt>
                <c:pt idx="1">
                  <c:v>793.68421052631584</c:v>
                </c:pt>
                <c:pt idx="2">
                  <c:v>691.30434782608688</c:v>
                </c:pt>
                <c:pt idx="3">
                  <c:v>1019.6969696969696</c:v>
                </c:pt>
                <c:pt idx="4">
                  <c:v>831.3432835820895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7-4D7E-ADE7-81239600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6243280"/>
        <c:axId val="976246232"/>
      </c:barChart>
      <c:lineChart>
        <c:grouping val="standard"/>
        <c:varyColors val="0"/>
        <c:ser>
          <c:idx val="1"/>
          <c:order val="1"/>
          <c:tx>
            <c:strRef>
              <c:f>'Cotton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Share Rent'!$B$47:$F$47</c:f>
              <c:numCache>
                <c:formatCode>"$"#,##0.00</c:formatCode>
                <c:ptCount val="5"/>
                <c:pt idx="0">
                  <c:v>0.877</c:v>
                </c:pt>
                <c:pt idx="1">
                  <c:v>0.754</c:v>
                </c:pt>
                <c:pt idx="2">
                  <c:v>0.64242424242424245</c:v>
                </c:pt>
                <c:pt idx="3">
                  <c:v>0.79176470588235293</c:v>
                </c:pt>
                <c:pt idx="4">
                  <c:v>0.64393063583815024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B7-4D7E-ADE7-81239600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471672"/>
        <c:axId val="951472000"/>
      </c:lineChart>
      <c:catAx>
        <c:axId val="97624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246232"/>
        <c:crosses val="autoZero"/>
        <c:auto val="1"/>
        <c:lblAlgn val="ctr"/>
        <c:lblOffset val="100"/>
        <c:noMultiLvlLbl val="0"/>
      </c:catAx>
      <c:valAx>
        <c:axId val="976246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Yield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243280"/>
        <c:crosses val="autoZero"/>
        <c:crossBetween val="between"/>
      </c:valAx>
      <c:valAx>
        <c:axId val="9514720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471672"/>
        <c:crosses val="max"/>
        <c:crossBetween val="between"/>
      </c:valAx>
      <c:catAx>
        <c:axId val="951471672"/>
        <c:scaling>
          <c:orientation val="minMax"/>
        </c:scaling>
        <c:delete val="1"/>
        <c:axPos val="b"/>
        <c:majorTickMark val="out"/>
        <c:minorTickMark val="none"/>
        <c:tickLblPos val="nextTo"/>
        <c:crossAx val="951472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Soybean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Rent'!$B$16:$B$31</c:f>
              <c:numCache>
                <c:formatCode>"$"#,##0.00</c:formatCode>
                <c:ptCount val="16"/>
                <c:pt idx="0">
                  <c:v>48</c:v>
                </c:pt>
                <c:pt idx="1">
                  <c:v>59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44</c:v>
                </c:pt>
                <c:pt idx="6">
                  <c:v>35</c:v>
                </c:pt>
                <c:pt idx="7">
                  <c:v>70</c:v>
                </c:pt>
                <c:pt idx="8">
                  <c:v>49</c:v>
                </c:pt>
                <c:pt idx="9">
                  <c:v>17</c:v>
                </c:pt>
                <c:pt idx="10">
                  <c:v>49</c:v>
                </c:pt>
                <c:pt idx="11">
                  <c:v>14</c:v>
                </c:pt>
                <c:pt idx="12">
                  <c:v>77</c:v>
                </c:pt>
                <c:pt idx="13">
                  <c:v>21</c:v>
                </c:pt>
                <c:pt idx="14">
                  <c:v>32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6F-4C86-BE56-3AC9CEA75339}"/>
            </c:ext>
          </c:extLst>
        </c:ser>
        <c:ser>
          <c:idx val="1"/>
          <c:order val="1"/>
          <c:tx>
            <c:strRef>
              <c:f>'Soybean - Cash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Rent'!$C$16:$C$31</c:f>
              <c:numCache>
                <c:formatCode>"$"#,##0.00</c:formatCode>
                <c:ptCount val="16"/>
                <c:pt idx="0">
                  <c:v>48</c:v>
                </c:pt>
                <c:pt idx="1">
                  <c:v>37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29</c:v>
                </c:pt>
                <c:pt idx="7">
                  <c:v>64</c:v>
                </c:pt>
                <c:pt idx="8">
                  <c:v>45</c:v>
                </c:pt>
                <c:pt idx="9">
                  <c:v>17</c:v>
                </c:pt>
                <c:pt idx="10">
                  <c:v>45</c:v>
                </c:pt>
                <c:pt idx="11">
                  <c:v>13</c:v>
                </c:pt>
                <c:pt idx="12">
                  <c:v>70</c:v>
                </c:pt>
                <c:pt idx="13">
                  <c:v>19</c:v>
                </c:pt>
                <c:pt idx="14">
                  <c:v>29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6F-4C86-BE56-3AC9CEA75339}"/>
            </c:ext>
          </c:extLst>
        </c:ser>
        <c:ser>
          <c:idx val="2"/>
          <c:order val="2"/>
          <c:tx>
            <c:strRef>
              <c:f>'Soybean - Cash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Rent'!$D$16:$D$31</c:f>
              <c:numCache>
                <c:formatCode>"$"#,##0.00</c:formatCode>
                <c:ptCount val="16"/>
                <c:pt idx="0">
                  <c:v>47</c:v>
                </c:pt>
                <c:pt idx="1">
                  <c:v>30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14</c:v>
                </c:pt>
                <c:pt idx="7">
                  <c:v>54</c:v>
                </c:pt>
                <c:pt idx="8">
                  <c:v>45</c:v>
                </c:pt>
                <c:pt idx="9">
                  <c:v>15</c:v>
                </c:pt>
                <c:pt idx="10">
                  <c:v>47</c:v>
                </c:pt>
                <c:pt idx="11">
                  <c:v>13</c:v>
                </c:pt>
                <c:pt idx="12">
                  <c:v>42</c:v>
                </c:pt>
                <c:pt idx="13">
                  <c:v>18</c:v>
                </c:pt>
                <c:pt idx="14">
                  <c:v>14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6F-4C86-BE56-3AC9CEA75339}"/>
            </c:ext>
          </c:extLst>
        </c:ser>
        <c:ser>
          <c:idx val="3"/>
          <c:order val="3"/>
          <c:tx>
            <c:strRef>
              <c:f>'Soybean - Cash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Rent'!$E$16:$E$31</c:f>
              <c:numCache>
                <c:formatCode>"$"#,##0.00</c:formatCode>
                <c:ptCount val="16"/>
                <c:pt idx="0">
                  <c:v>43</c:v>
                </c:pt>
                <c:pt idx="1">
                  <c:v>32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19</c:v>
                </c:pt>
                <c:pt idx="6">
                  <c:v>14</c:v>
                </c:pt>
                <c:pt idx="7">
                  <c:v>45</c:v>
                </c:pt>
                <c:pt idx="8">
                  <c:v>46</c:v>
                </c:pt>
                <c:pt idx="9">
                  <c:v>15</c:v>
                </c:pt>
                <c:pt idx="10">
                  <c:v>48</c:v>
                </c:pt>
                <c:pt idx="11">
                  <c:v>13</c:v>
                </c:pt>
                <c:pt idx="12">
                  <c:v>65</c:v>
                </c:pt>
                <c:pt idx="13">
                  <c:v>18</c:v>
                </c:pt>
                <c:pt idx="14">
                  <c:v>24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6F-4C86-BE56-3AC9CEA75339}"/>
            </c:ext>
          </c:extLst>
        </c:ser>
        <c:ser>
          <c:idx val="4"/>
          <c:order val="4"/>
          <c:tx>
            <c:strRef>
              <c:f>'Soybean - Cash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Rent'!$F$16:$F$31</c:f>
              <c:numCache>
                <c:formatCode>"$"#,##0.00</c:formatCode>
                <c:ptCount val="16"/>
                <c:pt idx="0">
                  <c:v>55</c:v>
                </c:pt>
                <c:pt idx="1">
                  <c:v>32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28</c:v>
                </c:pt>
                <c:pt idx="6">
                  <c:v>16</c:v>
                </c:pt>
                <c:pt idx="7">
                  <c:v>55</c:v>
                </c:pt>
                <c:pt idx="8">
                  <c:v>47</c:v>
                </c:pt>
                <c:pt idx="9">
                  <c:v>15</c:v>
                </c:pt>
                <c:pt idx="10">
                  <c:v>48</c:v>
                </c:pt>
                <c:pt idx="11">
                  <c:v>12</c:v>
                </c:pt>
                <c:pt idx="12">
                  <c:v>65</c:v>
                </c:pt>
                <c:pt idx="13">
                  <c:v>17</c:v>
                </c:pt>
                <c:pt idx="14">
                  <c:v>4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6F-4C86-BE56-3AC9CEA753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91624"/>
        <c:axId val="976898184"/>
      </c:barChart>
      <c:catAx>
        <c:axId val="976891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8184"/>
        <c:crosses val="autoZero"/>
        <c:auto val="1"/>
        <c:lblAlgn val="ctr"/>
        <c:lblOffset val="100"/>
        <c:noMultiLvlLbl val="0"/>
      </c:catAx>
      <c:valAx>
        <c:axId val="976898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1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'Soybean - Cash Rent'!$B$35:$F$35</c:f>
              <c:numCache>
                <c:formatCode>"$"#,##0.00</c:formatCode>
                <c:ptCount val="5"/>
                <c:pt idx="0">
                  <c:v>336.40000000000009</c:v>
                </c:pt>
                <c:pt idx="1">
                  <c:v>313.40000000000009</c:v>
                </c:pt>
                <c:pt idx="2">
                  <c:v>169.60000000000002</c:v>
                </c:pt>
                <c:pt idx="3">
                  <c:v>-24.67999999999995</c:v>
                </c:pt>
                <c:pt idx="4">
                  <c:v>-37.67999999999995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D3-4007-B5EF-6FECA1496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5442592"/>
        <c:axId val="975444232"/>
      </c:barChart>
      <c:lineChart>
        <c:grouping val="standard"/>
        <c:varyColors val="0"/>
        <c:ser>
          <c:idx val="1"/>
          <c:order val="1"/>
          <c:tx>
            <c:strRef>
              <c:f>'Soybean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'Soybean - Cash Rent'!$B$37:$F$37</c:f>
              <c:numCache>
                <c:formatCode>0.00%</c:formatCode>
                <c:ptCount val="5"/>
                <c:pt idx="0">
                  <c:v>0.62996254681647956</c:v>
                </c:pt>
                <c:pt idx="1">
                  <c:v>0.67253218884120192</c:v>
                </c:pt>
                <c:pt idx="2">
                  <c:v>0.45226666666666671</c:v>
                </c:pt>
                <c:pt idx="3">
                  <c:v>-6.1699999999999873E-2</c:v>
                </c:pt>
                <c:pt idx="4">
                  <c:v>-9.1234866828087041E-2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D3-4007-B5EF-6FECA1496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440296"/>
        <c:axId val="975444888"/>
      </c:lineChart>
      <c:catAx>
        <c:axId val="97544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4232"/>
        <c:crosses val="autoZero"/>
        <c:auto val="1"/>
        <c:lblAlgn val="ctr"/>
        <c:lblOffset val="100"/>
        <c:noMultiLvlLbl val="0"/>
      </c:catAx>
      <c:valAx>
        <c:axId val="9754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2592"/>
        <c:crosses val="autoZero"/>
        <c:crossBetween val="between"/>
      </c:valAx>
      <c:valAx>
        <c:axId val="97544488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0296"/>
        <c:crosses val="max"/>
        <c:crossBetween val="between"/>
      </c:valAx>
      <c:catAx>
        <c:axId val="975440296"/>
        <c:scaling>
          <c:orientation val="minMax"/>
        </c:scaling>
        <c:delete val="1"/>
        <c:axPos val="b"/>
        <c:majorTickMark val="none"/>
        <c:minorTickMark val="none"/>
        <c:tickLblPos val="nextTo"/>
        <c:crossAx val="975444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'Soybean - Cash Rent'!$B$44:$F$44</c:f>
              <c:numCache>
                <c:formatCode>0.0</c:formatCode>
                <c:ptCount val="5"/>
                <c:pt idx="0">
                  <c:v>43.203883495145632</c:v>
                </c:pt>
                <c:pt idx="1">
                  <c:v>32.770745428973278</c:v>
                </c:pt>
                <c:pt idx="2">
                  <c:v>28.195488721804509</c:v>
                </c:pt>
                <c:pt idx="3">
                  <c:v>37.037037037037038</c:v>
                </c:pt>
                <c:pt idx="4">
                  <c:v>48.702830188679243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10-47F8-AE39-C04F140BA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80354848"/>
        <c:axId val="680350256"/>
      </c:barChart>
      <c:lineChart>
        <c:grouping val="standard"/>
        <c:varyColors val="0"/>
        <c:ser>
          <c:idx val="1"/>
          <c:order val="1"/>
          <c:tx>
            <c:strRef>
              <c:f>'Soybean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'Soybean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'Soybean - Cash Rent'!$B$47:$F$47</c:f>
              <c:numCache>
                <c:formatCode>"$"#,##0.00</c:formatCode>
                <c:ptCount val="5"/>
                <c:pt idx="0">
                  <c:v>7.628571428571429</c:v>
                </c:pt>
                <c:pt idx="1">
                  <c:v>6.8529411764705879</c:v>
                </c:pt>
                <c:pt idx="2">
                  <c:v>6.0483870967741939</c:v>
                </c:pt>
                <c:pt idx="3">
                  <c:v>6.7796610169491522</c:v>
                </c:pt>
                <c:pt idx="4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10-47F8-AE39-C04F140BA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02048"/>
        <c:axId val="972409592"/>
      </c:lineChart>
      <c:catAx>
        <c:axId val="68035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50256"/>
        <c:crosses val="autoZero"/>
        <c:auto val="1"/>
        <c:lblAlgn val="ctr"/>
        <c:lblOffset val="100"/>
        <c:noMultiLvlLbl val="0"/>
      </c:catAx>
      <c:valAx>
        <c:axId val="68035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54848"/>
        <c:crosses val="autoZero"/>
        <c:crossBetween val="between"/>
      </c:valAx>
      <c:valAx>
        <c:axId val="972409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2048"/>
        <c:crosses val="max"/>
        <c:crossBetween val="between"/>
      </c:valAx>
      <c:catAx>
        <c:axId val="972402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72409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Soybean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Rent'!$B$16:$B$31</c:f>
              <c:numCache>
                <c:formatCode>"$"#,##0.00</c:formatCode>
                <c:ptCount val="16"/>
                <c:pt idx="0">
                  <c:v>48</c:v>
                </c:pt>
                <c:pt idx="1">
                  <c:v>59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44</c:v>
                </c:pt>
                <c:pt idx="6">
                  <c:v>35</c:v>
                </c:pt>
                <c:pt idx="7">
                  <c:v>70</c:v>
                </c:pt>
                <c:pt idx="8">
                  <c:v>49</c:v>
                </c:pt>
                <c:pt idx="9">
                  <c:v>17</c:v>
                </c:pt>
                <c:pt idx="10">
                  <c:v>49</c:v>
                </c:pt>
                <c:pt idx="11">
                  <c:v>14</c:v>
                </c:pt>
                <c:pt idx="12">
                  <c:v>77</c:v>
                </c:pt>
                <c:pt idx="13">
                  <c:v>21</c:v>
                </c:pt>
                <c:pt idx="14">
                  <c:v>32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86-4490-B0F1-6DC747D59C92}"/>
            </c:ext>
          </c:extLst>
        </c:ser>
        <c:ser>
          <c:idx val="1"/>
          <c:order val="1"/>
          <c:tx>
            <c:strRef>
              <c:f>'Soybean - Share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Rent'!$C$16:$C$31</c:f>
              <c:numCache>
                <c:formatCode>"$"#,##0.00</c:formatCode>
                <c:ptCount val="16"/>
                <c:pt idx="0">
                  <c:v>48</c:v>
                </c:pt>
                <c:pt idx="1">
                  <c:v>37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29</c:v>
                </c:pt>
                <c:pt idx="7">
                  <c:v>64</c:v>
                </c:pt>
                <c:pt idx="8">
                  <c:v>45</c:v>
                </c:pt>
                <c:pt idx="9">
                  <c:v>17</c:v>
                </c:pt>
                <c:pt idx="10">
                  <c:v>45</c:v>
                </c:pt>
                <c:pt idx="11">
                  <c:v>13</c:v>
                </c:pt>
                <c:pt idx="12">
                  <c:v>70</c:v>
                </c:pt>
                <c:pt idx="13">
                  <c:v>19</c:v>
                </c:pt>
                <c:pt idx="14">
                  <c:v>29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86-4490-B0F1-6DC747D59C92}"/>
            </c:ext>
          </c:extLst>
        </c:ser>
        <c:ser>
          <c:idx val="2"/>
          <c:order val="2"/>
          <c:tx>
            <c:strRef>
              <c:f>'Soybean - Share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Rent'!$D$16:$D$31</c:f>
              <c:numCache>
                <c:formatCode>"$"#,##0.00</c:formatCode>
                <c:ptCount val="16"/>
                <c:pt idx="0">
                  <c:v>47</c:v>
                </c:pt>
                <c:pt idx="1">
                  <c:v>30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14</c:v>
                </c:pt>
                <c:pt idx="7">
                  <c:v>54</c:v>
                </c:pt>
                <c:pt idx="8">
                  <c:v>45</c:v>
                </c:pt>
                <c:pt idx="9">
                  <c:v>15</c:v>
                </c:pt>
                <c:pt idx="10">
                  <c:v>47</c:v>
                </c:pt>
                <c:pt idx="11">
                  <c:v>13</c:v>
                </c:pt>
                <c:pt idx="12">
                  <c:v>42</c:v>
                </c:pt>
                <c:pt idx="13">
                  <c:v>18</c:v>
                </c:pt>
                <c:pt idx="14">
                  <c:v>14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86-4490-B0F1-6DC747D59C92}"/>
            </c:ext>
          </c:extLst>
        </c:ser>
        <c:ser>
          <c:idx val="3"/>
          <c:order val="3"/>
          <c:tx>
            <c:strRef>
              <c:f>'Soybean - Share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Rent'!$E$16:$E$31</c:f>
              <c:numCache>
                <c:formatCode>"$"#,##0.00</c:formatCode>
                <c:ptCount val="16"/>
                <c:pt idx="0">
                  <c:v>43</c:v>
                </c:pt>
                <c:pt idx="1">
                  <c:v>32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19</c:v>
                </c:pt>
                <c:pt idx="6">
                  <c:v>14</c:v>
                </c:pt>
                <c:pt idx="7">
                  <c:v>45</c:v>
                </c:pt>
                <c:pt idx="8">
                  <c:v>46</c:v>
                </c:pt>
                <c:pt idx="9">
                  <c:v>15</c:v>
                </c:pt>
                <c:pt idx="10">
                  <c:v>48</c:v>
                </c:pt>
                <c:pt idx="11">
                  <c:v>13</c:v>
                </c:pt>
                <c:pt idx="12">
                  <c:v>65</c:v>
                </c:pt>
                <c:pt idx="13">
                  <c:v>18</c:v>
                </c:pt>
                <c:pt idx="14">
                  <c:v>24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86-4490-B0F1-6DC747D59C92}"/>
            </c:ext>
          </c:extLst>
        </c:ser>
        <c:ser>
          <c:idx val="4"/>
          <c:order val="4"/>
          <c:tx>
            <c:strRef>
              <c:f>'Soybean - Share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Rent'!$F$16:$F$31</c:f>
              <c:numCache>
                <c:formatCode>"$"#,##0.00</c:formatCode>
                <c:ptCount val="16"/>
                <c:pt idx="0">
                  <c:v>55</c:v>
                </c:pt>
                <c:pt idx="1">
                  <c:v>32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28</c:v>
                </c:pt>
                <c:pt idx="6">
                  <c:v>16</c:v>
                </c:pt>
                <c:pt idx="7">
                  <c:v>55</c:v>
                </c:pt>
                <c:pt idx="8">
                  <c:v>47</c:v>
                </c:pt>
                <c:pt idx="9">
                  <c:v>15</c:v>
                </c:pt>
                <c:pt idx="10">
                  <c:v>48</c:v>
                </c:pt>
                <c:pt idx="11">
                  <c:v>12</c:v>
                </c:pt>
                <c:pt idx="12">
                  <c:v>65</c:v>
                </c:pt>
                <c:pt idx="13">
                  <c:v>17</c:v>
                </c:pt>
                <c:pt idx="14">
                  <c:v>4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86-4490-B0F1-6DC747D59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101280"/>
        <c:axId val="888106200"/>
      </c:barChart>
      <c:catAx>
        <c:axId val="88810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06200"/>
        <c:crosses val="autoZero"/>
        <c:auto val="1"/>
        <c:lblAlgn val="ctr"/>
        <c:lblOffset val="100"/>
        <c:noMultiLvlLbl val="0"/>
      </c:catAx>
      <c:valAx>
        <c:axId val="88810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01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'Soybean - Share Rent'!$B$35:$F$35</c:f>
              <c:numCache>
                <c:formatCode>"$"#,##0.00</c:formatCode>
                <c:ptCount val="5"/>
                <c:pt idx="0">
                  <c:v>158.15999999999997</c:v>
                </c:pt>
                <c:pt idx="1">
                  <c:v>330.32000000000005</c:v>
                </c:pt>
                <c:pt idx="2">
                  <c:v>348.5200000000001</c:v>
                </c:pt>
                <c:pt idx="3">
                  <c:v>135.68000000000006</c:v>
                </c:pt>
                <c:pt idx="4">
                  <c:v>-12.743999999999971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CA-4243-9B38-DB1E21B1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2389912"/>
        <c:axId val="972393520"/>
      </c:barChart>
      <c:lineChart>
        <c:grouping val="standard"/>
        <c:varyColors val="0"/>
        <c:ser>
          <c:idx val="1"/>
          <c:order val="1"/>
          <c:tx>
            <c:strRef>
              <c:f>'Soybean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'Soybean - Share Rent'!$B$37:$F$37</c:f>
              <c:numCache>
                <c:formatCode>0.00%</c:formatCode>
                <c:ptCount val="5"/>
                <c:pt idx="0">
                  <c:v>0.29617977528089884</c:v>
                </c:pt>
                <c:pt idx="1">
                  <c:v>0.70884120171673826</c:v>
                </c:pt>
                <c:pt idx="2">
                  <c:v>0.92938666666666692</c:v>
                </c:pt>
                <c:pt idx="3">
                  <c:v>0.33920000000000017</c:v>
                </c:pt>
                <c:pt idx="4">
                  <c:v>-3.0857142857142788E-2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CA-4243-9B38-DB1E21B1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396144"/>
        <c:axId val="972394832"/>
      </c:lineChart>
      <c:catAx>
        <c:axId val="972389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93520"/>
        <c:crosses val="autoZero"/>
        <c:auto val="1"/>
        <c:lblAlgn val="ctr"/>
        <c:lblOffset val="100"/>
        <c:noMultiLvlLbl val="0"/>
      </c:catAx>
      <c:valAx>
        <c:axId val="97239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89912"/>
        <c:crosses val="autoZero"/>
        <c:crossBetween val="between"/>
      </c:valAx>
      <c:valAx>
        <c:axId val="97239483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96144"/>
        <c:crosses val="max"/>
        <c:crossBetween val="between"/>
      </c:valAx>
      <c:catAx>
        <c:axId val="972396144"/>
        <c:scaling>
          <c:orientation val="minMax"/>
        </c:scaling>
        <c:delete val="1"/>
        <c:axPos val="b"/>
        <c:majorTickMark val="none"/>
        <c:minorTickMark val="none"/>
        <c:tickLblPos val="nextTo"/>
        <c:crossAx val="9723948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'Soybean - Share Rent'!$B$44:$F$44</c:f>
              <c:numCache>
                <c:formatCode>0.0</c:formatCode>
                <c:ptCount val="5"/>
                <c:pt idx="0">
                  <c:v>43.203883495145632</c:v>
                </c:pt>
                <c:pt idx="1">
                  <c:v>32.770745428973278</c:v>
                </c:pt>
                <c:pt idx="2">
                  <c:v>28.195488721804509</c:v>
                </c:pt>
                <c:pt idx="3">
                  <c:v>37.037037037037038</c:v>
                </c:pt>
                <c:pt idx="4">
                  <c:v>48.702830188679243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38-4078-B0E4-3B026739D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2365968"/>
        <c:axId val="972359080"/>
      </c:barChart>
      <c:lineChart>
        <c:grouping val="standard"/>
        <c:varyColors val="0"/>
        <c:ser>
          <c:idx val="1"/>
          <c:order val="1"/>
          <c:tx>
            <c:strRef>
              <c:f>'Soybean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'Soybean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'Soybean - Share Rent'!$B$47:$F$47</c:f>
              <c:numCache>
                <c:formatCode>"$"#,##0.00</c:formatCode>
                <c:ptCount val="5"/>
                <c:pt idx="0">
                  <c:v>7.628571428571429</c:v>
                </c:pt>
                <c:pt idx="1">
                  <c:v>6.6571428571428575</c:v>
                </c:pt>
                <c:pt idx="2">
                  <c:v>5.5147058823529411</c:v>
                </c:pt>
                <c:pt idx="3">
                  <c:v>6.4516129032258061</c:v>
                </c:pt>
                <c:pt idx="4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38-4078-B0E4-3B026739D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612600"/>
        <c:axId val="679609648"/>
      </c:lineChart>
      <c:catAx>
        <c:axId val="972365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59080"/>
        <c:crosses val="autoZero"/>
        <c:auto val="1"/>
        <c:lblAlgn val="ctr"/>
        <c:lblOffset val="100"/>
        <c:noMultiLvlLbl val="0"/>
      </c:catAx>
      <c:valAx>
        <c:axId val="97235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65968"/>
        <c:crosses val="autoZero"/>
        <c:crossBetween val="between"/>
      </c:valAx>
      <c:valAx>
        <c:axId val="6796096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2600"/>
        <c:crosses val="max"/>
        <c:crossBetween val="between"/>
      </c:valAx>
      <c:catAx>
        <c:axId val="679612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609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'Rice - Cash Rent'!$B$35:$F$35</c:f>
              <c:numCache>
                <c:formatCode>"$"#,##0.00</c:formatCode>
                <c:ptCount val="5"/>
                <c:pt idx="0">
                  <c:v>256.89999999999998</c:v>
                </c:pt>
                <c:pt idx="1">
                  <c:v>355.5</c:v>
                </c:pt>
                <c:pt idx="2">
                  <c:v>268.5</c:v>
                </c:pt>
                <c:pt idx="3">
                  <c:v>114.19999999999993</c:v>
                </c:pt>
                <c:pt idx="4">
                  <c:v>100.80000000000007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26-4794-8BD8-50F9BF3E3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57512"/>
        <c:axId val="976862432"/>
      </c:barChart>
      <c:lineChart>
        <c:grouping val="standard"/>
        <c:varyColors val="0"/>
        <c:ser>
          <c:idx val="1"/>
          <c:order val="1"/>
          <c:tx>
            <c:strRef>
              <c:f>'Rice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Cash Rent'!$B$37:$F$37</c:f>
              <c:numCache>
                <c:formatCode>0.00%</c:formatCode>
                <c:ptCount val="5"/>
                <c:pt idx="0">
                  <c:v>0.3480558189947161</c:v>
                </c:pt>
                <c:pt idx="1">
                  <c:v>0.57154340836012862</c:v>
                </c:pt>
                <c:pt idx="2">
                  <c:v>0.54024144869215296</c:v>
                </c:pt>
                <c:pt idx="3">
                  <c:v>0.21070110701106998</c:v>
                </c:pt>
                <c:pt idx="4">
                  <c:v>0.18632162661737536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26-4794-8BD8-50F9BF3E3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865712"/>
        <c:axId val="976861448"/>
      </c:lineChart>
      <c:catAx>
        <c:axId val="976857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62432"/>
        <c:crosses val="autoZero"/>
        <c:auto val="1"/>
        <c:lblAlgn val="ctr"/>
        <c:lblOffset val="100"/>
        <c:noMultiLvlLbl val="0"/>
      </c:catAx>
      <c:valAx>
        <c:axId val="97686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7512"/>
        <c:crosses val="autoZero"/>
        <c:crossBetween val="between"/>
      </c:valAx>
      <c:valAx>
        <c:axId val="9768614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65712"/>
        <c:crosses val="max"/>
        <c:crossBetween val="between"/>
      </c:valAx>
      <c:catAx>
        <c:axId val="976865712"/>
        <c:scaling>
          <c:orientation val="minMax"/>
        </c:scaling>
        <c:delete val="1"/>
        <c:axPos val="b"/>
        <c:majorTickMark val="none"/>
        <c:minorTickMark val="none"/>
        <c:tickLblPos val="nextTo"/>
        <c:crossAx val="976861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'Rice - Cash Rent'!$B$44:$F$44</c:f>
              <c:numCache>
                <c:formatCode>0.0</c:formatCode>
                <c:ptCount val="5"/>
                <c:pt idx="0">
                  <c:v>46.131250000000001</c:v>
                </c:pt>
                <c:pt idx="1">
                  <c:v>39.492063492063494</c:v>
                </c:pt>
                <c:pt idx="2">
                  <c:v>36.277372262773724</c:v>
                </c:pt>
                <c:pt idx="3">
                  <c:v>43.015873015873019</c:v>
                </c:pt>
                <c:pt idx="4">
                  <c:v>50.092592592592588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E0-4FC9-B129-DAA0914A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2403360"/>
        <c:axId val="972403688"/>
      </c:barChart>
      <c:lineChart>
        <c:grouping val="standard"/>
        <c:varyColors val="0"/>
        <c:ser>
          <c:idx val="1"/>
          <c:order val="1"/>
          <c:tx>
            <c:strRef>
              <c:f>'Rice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Cash Rent'!$B$47:$F$47</c:f>
              <c:numCache>
                <c:formatCode>"$"#,##0.00</c:formatCode>
                <c:ptCount val="5"/>
                <c:pt idx="0">
                  <c:v>10.544285714285715</c:v>
                </c:pt>
                <c:pt idx="1">
                  <c:v>8.8857142857142861</c:v>
                </c:pt>
                <c:pt idx="2">
                  <c:v>7.6461538461538465</c:v>
                </c:pt>
                <c:pt idx="3">
                  <c:v>8.741935483870968</c:v>
                </c:pt>
                <c:pt idx="4">
                  <c:v>7.619718309859155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E0-4FC9-B129-DAA0914A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7534248"/>
        <c:axId val="677537200"/>
      </c:lineChart>
      <c:catAx>
        <c:axId val="97240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3688"/>
        <c:crosses val="autoZero"/>
        <c:auto val="1"/>
        <c:lblAlgn val="ctr"/>
        <c:lblOffset val="100"/>
        <c:noMultiLvlLbl val="0"/>
      </c:catAx>
      <c:valAx>
        <c:axId val="97240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3360"/>
        <c:crosses val="autoZero"/>
        <c:crossBetween val="between"/>
      </c:valAx>
      <c:valAx>
        <c:axId val="6775372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4248"/>
        <c:crosses val="max"/>
        <c:crossBetween val="between"/>
      </c:valAx>
      <c:catAx>
        <c:axId val="677534248"/>
        <c:scaling>
          <c:orientation val="minMax"/>
        </c:scaling>
        <c:delete val="1"/>
        <c:axPos val="b"/>
        <c:majorTickMark val="out"/>
        <c:minorTickMark val="none"/>
        <c:tickLblPos val="nextTo"/>
        <c:crossAx val="6775372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Rice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2023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Rent'!$B$16:$B$31</c:f>
              <c:numCache>
                <c:formatCode>"$"#,##0.00</c:formatCode>
                <c:ptCount val="16"/>
                <c:pt idx="0">
                  <c:v>70</c:v>
                </c:pt>
                <c:pt idx="1">
                  <c:v>208</c:v>
                </c:pt>
                <c:pt idx="2">
                  <c:v>13</c:v>
                </c:pt>
                <c:pt idx="3">
                  <c:v>70</c:v>
                </c:pt>
                <c:pt idx="4">
                  <c:v>113.1</c:v>
                </c:pt>
                <c:pt idx="5">
                  <c:v>35</c:v>
                </c:pt>
                <c:pt idx="6">
                  <c:v>42</c:v>
                </c:pt>
                <c:pt idx="7">
                  <c:v>30</c:v>
                </c:pt>
                <c:pt idx="8">
                  <c:v>33</c:v>
                </c:pt>
                <c:pt idx="9">
                  <c:v>21</c:v>
                </c:pt>
                <c:pt idx="10">
                  <c:v>7</c:v>
                </c:pt>
                <c:pt idx="11">
                  <c:v>17</c:v>
                </c:pt>
                <c:pt idx="12">
                  <c:v>35</c:v>
                </c:pt>
                <c:pt idx="13">
                  <c:v>33</c:v>
                </c:pt>
                <c:pt idx="14">
                  <c:v>1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28-4B3F-A230-8564F9FC78DA}"/>
            </c:ext>
          </c:extLst>
        </c:ser>
        <c:ser>
          <c:idx val="1"/>
          <c:order val="1"/>
          <c:tx>
            <c:v>2022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Rent'!$C$16:$C$31</c:f>
              <c:numCache>
                <c:formatCode>"$"#,##0.00</c:formatCode>
                <c:ptCount val="16"/>
                <c:pt idx="0">
                  <c:v>70</c:v>
                </c:pt>
                <c:pt idx="1">
                  <c:v>138</c:v>
                </c:pt>
                <c:pt idx="2">
                  <c:v>12</c:v>
                </c:pt>
                <c:pt idx="3">
                  <c:v>70</c:v>
                </c:pt>
                <c:pt idx="4">
                  <c:v>99</c:v>
                </c:pt>
                <c:pt idx="5">
                  <c:v>26</c:v>
                </c:pt>
                <c:pt idx="6">
                  <c:v>35</c:v>
                </c:pt>
                <c:pt idx="7">
                  <c:v>27</c:v>
                </c:pt>
                <c:pt idx="8">
                  <c:v>30</c:v>
                </c:pt>
                <c:pt idx="9">
                  <c:v>21</c:v>
                </c:pt>
                <c:pt idx="10">
                  <c:v>6</c:v>
                </c:pt>
                <c:pt idx="11">
                  <c:v>16</c:v>
                </c:pt>
                <c:pt idx="12">
                  <c:v>32</c:v>
                </c:pt>
                <c:pt idx="13">
                  <c:v>30</c:v>
                </c:pt>
                <c:pt idx="14">
                  <c:v>1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28-4B3F-A230-8564F9FC78DA}"/>
            </c:ext>
          </c:extLst>
        </c:ser>
        <c:ser>
          <c:idx val="2"/>
          <c:order val="2"/>
          <c:tx>
            <c:v>2021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Rent'!$D$16:$D$31</c:f>
              <c:numCache>
                <c:formatCode>"$"#,##0.00</c:formatCode>
                <c:ptCount val="16"/>
                <c:pt idx="0">
                  <c:v>70</c:v>
                </c:pt>
                <c:pt idx="1">
                  <c:v>89</c:v>
                </c:pt>
                <c:pt idx="2">
                  <c:v>10</c:v>
                </c:pt>
                <c:pt idx="3">
                  <c:v>70</c:v>
                </c:pt>
                <c:pt idx="4">
                  <c:v>49</c:v>
                </c:pt>
                <c:pt idx="5">
                  <c:v>16</c:v>
                </c:pt>
                <c:pt idx="6">
                  <c:v>17</c:v>
                </c:pt>
                <c:pt idx="7">
                  <c:v>9</c:v>
                </c:pt>
                <c:pt idx="8">
                  <c:v>48</c:v>
                </c:pt>
                <c:pt idx="9">
                  <c:v>21</c:v>
                </c:pt>
                <c:pt idx="10">
                  <c:v>4</c:v>
                </c:pt>
                <c:pt idx="11">
                  <c:v>18</c:v>
                </c:pt>
                <c:pt idx="12">
                  <c:v>38</c:v>
                </c:pt>
                <c:pt idx="13">
                  <c:v>29</c:v>
                </c:pt>
                <c:pt idx="14">
                  <c:v>1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28-4B3F-A230-8564F9FC78DA}"/>
            </c:ext>
          </c:extLst>
        </c:ser>
        <c:ser>
          <c:idx val="3"/>
          <c:order val="3"/>
          <c:tx>
            <c:v>2020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Rent'!$E$16:$E$31</c:f>
              <c:numCache>
                <c:formatCode>"$"#,##0.00</c:formatCode>
                <c:ptCount val="16"/>
                <c:pt idx="0">
                  <c:v>70</c:v>
                </c:pt>
                <c:pt idx="1">
                  <c:v>112</c:v>
                </c:pt>
                <c:pt idx="2">
                  <c:v>10</c:v>
                </c:pt>
                <c:pt idx="3">
                  <c:v>70</c:v>
                </c:pt>
                <c:pt idx="4">
                  <c:v>53</c:v>
                </c:pt>
                <c:pt idx="5">
                  <c:v>15</c:v>
                </c:pt>
                <c:pt idx="6">
                  <c:v>16</c:v>
                </c:pt>
                <c:pt idx="7">
                  <c:v>13</c:v>
                </c:pt>
                <c:pt idx="8">
                  <c:v>48</c:v>
                </c:pt>
                <c:pt idx="9">
                  <c:v>21</c:v>
                </c:pt>
                <c:pt idx="10">
                  <c:v>14</c:v>
                </c:pt>
                <c:pt idx="11">
                  <c:v>17</c:v>
                </c:pt>
                <c:pt idx="12">
                  <c:v>36</c:v>
                </c:pt>
                <c:pt idx="13">
                  <c:v>29</c:v>
                </c:pt>
                <c:pt idx="14">
                  <c:v>7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F28-4B3F-A230-8564F9FC78DA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Rent'!$F$16:$F$31</c:f>
              <c:numCache>
                <c:formatCode>"$"#,##0.00</c:formatCode>
                <c:ptCount val="16"/>
                <c:pt idx="0">
                  <c:v>70</c:v>
                </c:pt>
                <c:pt idx="1">
                  <c:v>115</c:v>
                </c:pt>
                <c:pt idx="2">
                  <c:v>10</c:v>
                </c:pt>
                <c:pt idx="3">
                  <c:v>70</c:v>
                </c:pt>
                <c:pt idx="4">
                  <c:v>56</c:v>
                </c:pt>
                <c:pt idx="5">
                  <c:v>22</c:v>
                </c:pt>
                <c:pt idx="6">
                  <c:v>19</c:v>
                </c:pt>
                <c:pt idx="7">
                  <c:v>11</c:v>
                </c:pt>
                <c:pt idx="8">
                  <c:v>49</c:v>
                </c:pt>
                <c:pt idx="9">
                  <c:v>21</c:v>
                </c:pt>
                <c:pt idx="10">
                  <c:v>4</c:v>
                </c:pt>
                <c:pt idx="11">
                  <c:v>16</c:v>
                </c:pt>
                <c:pt idx="12">
                  <c:v>36</c:v>
                </c:pt>
                <c:pt idx="13">
                  <c:v>29</c:v>
                </c:pt>
                <c:pt idx="14">
                  <c:v>0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28-4B3F-A230-8564F9FC7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9305487"/>
        <c:axId val="1559286767"/>
      </c:barChart>
      <c:catAx>
        <c:axId val="15593054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9286767"/>
        <c:crosses val="autoZero"/>
        <c:auto val="1"/>
        <c:lblAlgn val="ctr"/>
        <c:lblOffset val="100"/>
        <c:noMultiLvlLbl val="0"/>
      </c:catAx>
      <c:valAx>
        <c:axId val="1559286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9305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Rice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Rent'!$B$16:$B$31</c:f>
              <c:numCache>
                <c:formatCode>"$"#,##0.00</c:formatCode>
                <c:ptCount val="16"/>
                <c:pt idx="0">
                  <c:v>70</c:v>
                </c:pt>
                <c:pt idx="1">
                  <c:v>208</c:v>
                </c:pt>
                <c:pt idx="2">
                  <c:v>13</c:v>
                </c:pt>
                <c:pt idx="3">
                  <c:v>70</c:v>
                </c:pt>
                <c:pt idx="4">
                  <c:v>113.1</c:v>
                </c:pt>
                <c:pt idx="5">
                  <c:v>35</c:v>
                </c:pt>
                <c:pt idx="6">
                  <c:v>42</c:v>
                </c:pt>
                <c:pt idx="7">
                  <c:v>30</c:v>
                </c:pt>
                <c:pt idx="8">
                  <c:v>33</c:v>
                </c:pt>
                <c:pt idx="9">
                  <c:v>21</c:v>
                </c:pt>
                <c:pt idx="10">
                  <c:v>7</c:v>
                </c:pt>
                <c:pt idx="11">
                  <c:v>17</c:v>
                </c:pt>
                <c:pt idx="12">
                  <c:v>35</c:v>
                </c:pt>
                <c:pt idx="13">
                  <c:v>33</c:v>
                </c:pt>
                <c:pt idx="14">
                  <c:v>1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3B-4793-B70E-92133793DCB9}"/>
            </c:ext>
          </c:extLst>
        </c:ser>
        <c:ser>
          <c:idx val="1"/>
          <c:order val="1"/>
          <c:tx>
            <c:strRef>
              <c:f>'Rice - Share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Rent'!$C$16:$C$31</c:f>
              <c:numCache>
                <c:formatCode>"$"#,##0.00</c:formatCode>
                <c:ptCount val="16"/>
                <c:pt idx="0">
                  <c:v>70</c:v>
                </c:pt>
                <c:pt idx="1">
                  <c:v>138</c:v>
                </c:pt>
                <c:pt idx="2">
                  <c:v>12</c:v>
                </c:pt>
                <c:pt idx="3">
                  <c:v>70</c:v>
                </c:pt>
                <c:pt idx="4">
                  <c:v>99</c:v>
                </c:pt>
                <c:pt idx="5">
                  <c:v>26</c:v>
                </c:pt>
                <c:pt idx="6">
                  <c:v>35</c:v>
                </c:pt>
                <c:pt idx="7">
                  <c:v>27</c:v>
                </c:pt>
                <c:pt idx="8">
                  <c:v>30</c:v>
                </c:pt>
                <c:pt idx="9">
                  <c:v>21</c:v>
                </c:pt>
                <c:pt idx="10">
                  <c:v>6</c:v>
                </c:pt>
                <c:pt idx="11">
                  <c:v>16</c:v>
                </c:pt>
                <c:pt idx="12">
                  <c:v>32</c:v>
                </c:pt>
                <c:pt idx="13">
                  <c:v>30</c:v>
                </c:pt>
                <c:pt idx="14">
                  <c:v>1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3B-4793-B70E-92133793DCB9}"/>
            </c:ext>
          </c:extLst>
        </c:ser>
        <c:ser>
          <c:idx val="2"/>
          <c:order val="2"/>
          <c:tx>
            <c:strRef>
              <c:f>'Rice - Share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Rent'!$D$16:$D$31</c:f>
              <c:numCache>
                <c:formatCode>"$"#,##0.00</c:formatCode>
                <c:ptCount val="16"/>
                <c:pt idx="0">
                  <c:v>70</c:v>
                </c:pt>
                <c:pt idx="1">
                  <c:v>89</c:v>
                </c:pt>
                <c:pt idx="2">
                  <c:v>10</c:v>
                </c:pt>
                <c:pt idx="3">
                  <c:v>70</c:v>
                </c:pt>
                <c:pt idx="4">
                  <c:v>49</c:v>
                </c:pt>
                <c:pt idx="5">
                  <c:v>16</c:v>
                </c:pt>
                <c:pt idx="6">
                  <c:v>17</c:v>
                </c:pt>
                <c:pt idx="7">
                  <c:v>9</c:v>
                </c:pt>
                <c:pt idx="8">
                  <c:v>48</c:v>
                </c:pt>
                <c:pt idx="9">
                  <c:v>21</c:v>
                </c:pt>
                <c:pt idx="10">
                  <c:v>4</c:v>
                </c:pt>
                <c:pt idx="11">
                  <c:v>18</c:v>
                </c:pt>
                <c:pt idx="12">
                  <c:v>38</c:v>
                </c:pt>
                <c:pt idx="13">
                  <c:v>29</c:v>
                </c:pt>
                <c:pt idx="14">
                  <c:v>1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3B-4793-B70E-92133793DCB9}"/>
            </c:ext>
          </c:extLst>
        </c:ser>
        <c:ser>
          <c:idx val="3"/>
          <c:order val="3"/>
          <c:tx>
            <c:strRef>
              <c:f>'Rice - Share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Rent'!$E$16:$E$31</c:f>
              <c:numCache>
                <c:formatCode>"$"#,##0.00</c:formatCode>
                <c:ptCount val="16"/>
                <c:pt idx="0">
                  <c:v>70</c:v>
                </c:pt>
                <c:pt idx="1">
                  <c:v>112</c:v>
                </c:pt>
                <c:pt idx="2">
                  <c:v>10</c:v>
                </c:pt>
                <c:pt idx="3">
                  <c:v>70</c:v>
                </c:pt>
                <c:pt idx="4">
                  <c:v>53</c:v>
                </c:pt>
                <c:pt idx="5">
                  <c:v>15</c:v>
                </c:pt>
                <c:pt idx="6">
                  <c:v>16</c:v>
                </c:pt>
                <c:pt idx="7">
                  <c:v>13</c:v>
                </c:pt>
                <c:pt idx="8">
                  <c:v>48</c:v>
                </c:pt>
                <c:pt idx="9">
                  <c:v>21</c:v>
                </c:pt>
                <c:pt idx="10">
                  <c:v>14</c:v>
                </c:pt>
                <c:pt idx="11">
                  <c:v>17</c:v>
                </c:pt>
                <c:pt idx="12">
                  <c:v>36</c:v>
                </c:pt>
                <c:pt idx="13">
                  <c:v>29</c:v>
                </c:pt>
                <c:pt idx="14">
                  <c:v>7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3B-4793-B70E-92133793DCB9}"/>
            </c:ext>
          </c:extLst>
        </c:ser>
        <c:ser>
          <c:idx val="4"/>
          <c:order val="4"/>
          <c:tx>
            <c:strRef>
              <c:f>'Rice - Share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Rent'!$F$16:$F$31</c:f>
              <c:numCache>
                <c:formatCode>"$"#,##0.00</c:formatCode>
                <c:ptCount val="16"/>
                <c:pt idx="0">
                  <c:v>70</c:v>
                </c:pt>
                <c:pt idx="1">
                  <c:v>115</c:v>
                </c:pt>
                <c:pt idx="2">
                  <c:v>10</c:v>
                </c:pt>
                <c:pt idx="3">
                  <c:v>70</c:v>
                </c:pt>
                <c:pt idx="4">
                  <c:v>56</c:v>
                </c:pt>
                <c:pt idx="5">
                  <c:v>22</c:v>
                </c:pt>
                <c:pt idx="6">
                  <c:v>19</c:v>
                </c:pt>
                <c:pt idx="7">
                  <c:v>11</c:v>
                </c:pt>
                <c:pt idx="8">
                  <c:v>49</c:v>
                </c:pt>
                <c:pt idx="9">
                  <c:v>21</c:v>
                </c:pt>
                <c:pt idx="10">
                  <c:v>4</c:v>
                </c:pt>
                <c:pt idx="11">
                  <c:v>16</c:v>
                </c:pt>
                <c:pt idx="12">
                  <c:v>36</c:v>
                </c:pt>
                <c:pt idx="13">
                  <c:v>29</c:v>
                </c:pt>
                <c:pt idx="14">
                  <c:v>0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3B-4793-B70E-92133793DC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317592"/>
        <c:axId val="955320544"/>
      </c:barChart>
      <c:catAx>
        <c:axId val="955317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20544"/>
        <c:crosses val="autoZero"/>
        <c:auto val="1"/>
        <c:lblAlgn val="ctr"/>
        <c:lblOffset val="100"/>
        <c:noMultiLvlLbl val="0"/>
      </c:catAx>
      <c:valAx>
        <c:axId val="95532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1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</a:t>
            </a:r>
            <a:r>
              <a:rPr lang="en-US" baseline="0"/>
              <a:t> and ROI Analysis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Share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'Rice - Share Rent'!$B$35:$F$35</c:f>
              <c:numCache>
                <c:formatCode>"$"#,##0.00</c:formatCode>
                <c:ptCount val="5"/>
                <c:pt idx="0">
                  <c:v>157.89999999999998</c:v>
                </c:pt>
                <c:pt idx="1">
                  <c:v>260</c:v>
                </c:pt>
                <c:pt idx="2">
                  <c:v>215.39999999999998</c:v>
                </c:pt>
                <c:pt idx="3">
                  <c:v>82.960000000000036</c:v>
                </c:pt>
                <c:pt idx="4">
                  <c:v>72.440000000000055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17-478E-A22D-685439041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2765848"/>
        <c:axId val="982762896"/>
      </c:barChart>
      <c:lineChart>
        <c:grouping val="standard"/>
        <c:varyColors val="0"/>
        <c:ser>
          <c:idx val="1"/>
          <c:order val="1"/>
          <c:tx>
            <c:strRef>
              <c:f>'Rice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Share Rent'!$B$37:$F$37</c:f>
              <c:numCache>
                <c:formatCode>0.00%</c:formatCode>
                <c:ptCount val="5"/>
                <c:pt idx="0">
                  <c:v>0.21392765207966397</c:v>
                </c:pt>
                <c:pt idx="1">
                  <c:v>0.41800643086816719</c:v>
                </c:pt>
                <c:pt idx="2">
                  <c:v>0.43340040241448685</c:v>
                </c:pt>
                <c:pt idx="3">
                  <c:v>0.15306273062730635</c:v>
                </c:pt>
                <c:pt idx="4">
                  <c:v>0.13390018484288366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17-478E-A22D-685439041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763552"/>
        <c:axId val="982767160"/>
      </c:lineChart>
      <c:catAx>
        <c:axId val="982765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2896"/>
        <c:crosses val="autoZero"/>
        <c:auto val="1"/>
        <c:lblAlgn val="ctr"/>
        <c:lblOffset val="100"/>
        <c:noMultiLvlLbl val="0"/>
      </c:catAx>
      <c:valAx>
        <c:axId val="98276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5848"/>
        <c:crosses val="autoZero"/>
        <c:crossBetween val="between"/>
      </c:valAx>
      <c:valAx>
        <c:axId val="98276716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3552"/>
        <c:crosses val="max"/>
        <c:crossBetween val="between"/>
      </c:valAx>
      <c:catAx>
        <c:axId val="982763552"/>
        <c:scaling>
          <c:orientation val="minMax"/>
        </c:scaling>
        <c:delete val="1"/>
        <c:axPos val="b"/>
        <c:majorTickMark val="none"/>
        <c:minorTickMark val="none"/>
        <c:tickLblPos val="nextTo"/>
        <c:crossAx val="982767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'Rice - Share Rent'!$B$44:$F$44</c:f>
              <c:numCache>
                <c:formatCode>0.0</c:formatCode>
                <c:ptCount val="5"/>
                <c:pt idx="0">
                  <c:v>46.131250000000001</c:v>
                </c:pt>
                <c:pt idx="1">
                  <c:v>39.492063492063494</c:v>
                </c:pt>
                <c:pt idx="2">
                  <c:v>36.277372262773724</c:v>
                </c:pt>
                <c:pt idx="3">
                  <c:v>43.015873015873019</c:v>
                </c:pt>
                <c:pt idx="4">
                  <c:v>50.092592592592588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F4-45A7-A31B-FF258D8B7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55330712"/>
        <c:axId val="955330056"/>
      </c:barChart>
      <c:lineChart>
        <c:grouping val="standard"/>
        <c:varyColors val="0"/>
        <c:ser>
          <c:idx val="1"/>
          <c:order val="1"/>
          <c:tx>
            <c:strRef>
              <c:f>'Rice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Share Rent'!$B$47:$F$47</c:f>
              <c:numCache>
                <c:formatCode>"$"#,##0.00</c:formatCode>
                <c:ptCount val="5"/>
                <c:pt idx="0">
                  <c:v>10.544285714285715</c:v>
                </c:pt>
                <c:pt idx="1">
                  <c:v>8.8857142857142861</c:v>
                </c:pt>
                <c:pt idx="2">
                  <c:v>7.6461538461538465</c:v>
                </c:pt>
                <c:pt idx="3">
                  <c:v>8.741935483870968</c:v>
                </c:pt>
                <c:pt idx="4">
                  <c:v>7.619718309859155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F4-45A7-A31B-FF258D8B7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08608"/>
        <c:axId val="972406640"/>
      </c:lineChart>
      <c:catAx>
        <c:axId val="955330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30056"/>
        <c:crosses val="autoZero"/>
        <c:auto val="1"/>
        <c:lblAlgn val="ctr"/>
        <c:lblOffset val="100"/>
        <c:noMultiLvlLbl val="0"/>
      </c:catAx>
      <c:valAx>
        <c:axId val="95533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30712"/>
        <c:crosses val="autoZero"/>
        <c:crossBetween val="between"/>
      </c:valAx>
      <c:valAx>
        <c:axId val="9724066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8608"/>
        <c:crosses val="max"/>
        <c:crossBetween val="between"/>
      </c:valAx>
      <c:catAx>
        <c:axId val="972408608"/>
        <c:scaling>
          <c:orientation val="minMax"/>
        </c:scaling>
        <c:delete val="1"/>
        <c:axPos val="b"/>
        <c:majorTickMark val="out"/>
        <c:minorTickMark val="none"/>
        <c:tickLblPos val="nextTo"/>
        <c:crossAx val="972406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Grain Sorghum Variable Production</a:t>
            </a:r>
            <a:r>
              <a:rPr lang="en-US" sz="1800" baseline="0"/>
              <a:t> Costs/ac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Rent'!$B$16:$B$31</c:f>
              <c:numCache>
                <c:formatCode>"$"#,##0.00</c:formatCode>
                <c:ptCount val="16"/>
                <c:pt idx="0">
                  <c:v>33</c:v>
                </c:pt>
                <c:pt idx="1">
                  <c:v>21</c:v>
                </c:pt>
                <c:pt idx="2">
                  <c:v>13</c:v>
                </c:pt>
                <c:pt idx="3">
                  <c:v>0</c:v>
                </c:pt>
                <c:pt idx="4">
                  <c:v>96</c:v>
                </c:pt>
                <c:pt idx="5">
                  <c:v>35</c:v>
                </c:pt>
                <c:pt idx="6">
                  <c:v>28</c:v>
                </c:pt>
                <c:pt idx="7">
                  <c:v>19</c:v>
                </c:pt>
                <c:pt idx="8">
                  <c:v>42</c:v>
                </c:pt>
                <c:pt idx="9">
                  <c:v>25</c:v>
                </c:pt>
                <c:pt idx="10">
                  <c:v>43</c:v>
                </c:pt>
                <c:pt idx="11">
                  <c:v>8</c:v>
                </c:pt>
                <c:pt idx="12">
                  <c:v>25</c:v>
                </c:pt>
                <c:pt idx="13">
                  <c:v>12</c:v>
                </c:pt>
                <c:pt idx="14">
                  <c:v>0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F8-4390-9905-3CBF01CD1626}"/>
            </c:ext>
          </c:extLst>
        </c:ser>
        <c:ser>
          <c:idx val="1"/>
          <c:order val="1"/>
          <c:tx>
            <c:strRef>
              <c:f>'Grain Sorghum - Cash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Rent'!$C$16:$C$31</c:f>
              <c:numCache>
                <c:formatCode>"$"#,##0.00</c:formatCode>
                <c:ptCount val="16"/>
                <c:pt idx="0">
                  <c:v>33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  <c:pt idx="4">
                  <c:v>84</c:v>
                </c:pt>
                <c:pt idx="5">
                  <c:v>26</c:v>
                </c:pt>
                <c:pt idx="6">
                  <c:v>23</c:v>
                </c:pt>
                <c:pt idx="7">
                  <c:v>17</c:v>
                </c:pt>
                <c:pt idx="8">
                  <c:v>38</c:v>
                </c:pt>
                <c:pt idx="9">
                  <c:v>25</c:v>
                </c:pt>
                <c:pt idx="10">
                  <c:v>39</c:v>
                </c:pt>
                <c:pt idx="11">
                  <c:v>7</c:v>
                </c:pt>
                <c:pt idx="12">
                  <c:v>23</c:v>
                </c:pt>
                <c:pt idx="13">
                  <c:v>11</c:v>
                </c:pt>
                <c:pt idx="14">
                  <c:v>0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F8-4390-9905-3CBF01CD1626}"/>
            </c:ext>
          </c:extLst>
        </c:ser>
        <c:ser>
          <c:idx val="2"/>
          <c:order val="2"/>
          <c:tx>
            <c:strRef>
              <c:f>'Grain Sorghum - Cash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Rent'!$D$16:$D$31</c:f>
              <c:numCache>
                <c:formatCode>"$"#,##0.00</c:formatCode>
                <c:ptCount val="16"/>
                <c:pt idx="0">
                  <c:v>33</c:v>
                </c:pt>
                <c:pt idx="1">
                  <c:v>8</c:v>
                </c:pt>
                <c:pt idx="2">
                  <c:v>10</c:v>
                </c:pt>
                <c:pt idx="3">
                  <c:v>0</c:v>
                </c:pt>
                <c:pt idx="4">
                  <c:v>42</c:v>
                </c:pt>
                <c:pt idx="5">
                  <c:v>16</c:v>
                </c:pt>
                <c:pt idx="6">
                  <c:v>11</c:v>
                </c:pt>
                <c:pt idx="7">
                  <c:v>7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7</c:v>
                </c:pt>
                <c:pt idx="12">
                  <c:v>16</c:v>
                </c:pt>
                <c:pt idx="13">
                  <c:v>11</c:v>
                </c:pt>
                <c:pt idx="14">
                  <c:v>0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F8-4390-9905-3CBF01CD1626}"/>
            </c:ext>
          </c:extLst>
        </c:ser>
        <c:ser>
          <c:idx val="3"/>
          <c:order val="3"/>
          <c:tx>
            <c:strRef>
              <c:f>'Grain Sorghum - Cash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Rent'!$E$16:$E$31</c:f>
              <c:numCache>
                <c:formatCode>"$"#,##0.00</c:formatCode>
                <c:ptCount val="16"/>
                <c:pt idx="0">
                  <c:v>33</c:v>
                </c:pt>
                <c:pt idx="1">
                  <c:v>12</c:v>
                </c:pt>
                <c:pt idx="2">
                  <c:v>10</c:v>
                </c:pt>
                <c:pt idx="3">
                  <c:v>0</c:v>
                </c:pt>
                <c:pt idx="4">
                  <c:v>45</c:v>
                </c:pt>
                <c:pt idx="5">
                  <c:v>15</c:v>
                </c:pt>
                <c:pt idx="6">
                  <c:v>11</c:v>
                </c:pt>
                <c:pt idx="7">
                  <c:v>8</c:v>
                </c:pt>
                <c:pt idx="8">
                  <c:v>42</c:v>
                </c:pt>
                <c:pt idx="9">
                  <c:v>25</c:v>
                </c:pt>
                <c:pt idx="10">
                  <c:v>43</c:v>
                </c:pt>
                <c:pt idx="11">
                  <c:v>7</c:v>
                </c:pt>
                <c:pt idx="12">
                  <c:v>24</c:v>
                </c:pt>
                <c:pt idx="13">
                  <c:v>10</c:v>
                </c:pt>
                <c:pt idx="14">
                  <c:v>0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F8-4390-9905-3CBF01CD1626}"/>
            </c:ext>
          </c:extLst>
        </c:ser>
        <c:ser>
          <c:idx val="4"/>
          <c:order val="4"/>
          <c:tx>
            <c:strRef>
              <c:f>'Grain Sorghum - Cash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Rent'!$F$16:$F$31</c:f>
              <c:numCache>
                <c:formatCode>"$"#,##0.00</c:formatCode>
                <c:ptCount val="16"/>
                <c:pt idx="0">
                  <c:v>33</c:v>
                </c:pt>
                <c:pt idx="1">
                  <c:v>12</c:v>
                </c:pt>
                <c:pt idx="2">
                  <c:v>10</c:v>
                </c:pt>
                <c:pt idx="3">
                  <c:v>0</c:v>
                </c:pt>
                <c:pt idx="4">
                  <c:v>47</c:v>
                </c:pt>
                <c:pt idx="5">
                  <c:v>22</c:v>
                </c:pt>
                <c:pt idx="6">
                  <c:v>13</c:v>
                </c:pt>
                <c:pt idx="7">
                  <c:v>9</c:v>
                </c:pt>
                <c:pt idx="8">
                  <c:v>40</c:v>
                </c:pt>
                <c:pt idx="9">
                  <c:v>25</c:v>
                </c:pt>
                <c:pt idx="10">
                  <c:v>38</c:v>
                </c:pt>
                <c:pt idx="11">
                  <c:v>6</c:v>
                </c:pt>
                <c:pt idx="12">
                  <c:v>13</c:v>
                </c:pt>
                <c:pt idx="13">
                  <c:v>12</c:v>
                </c:pt>
                <c:pt idx="14">
                  <c:v>0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F8-4390-9905-3CBF01CD1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0366328"/>
        <c:axId val="680360096"/>
      </c:barChart>
      <c:catAx>
        <c:axId val="68036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60096"/>
        <c:crosses val="autoZero"/>
        <c:auto val="1"/>
        <c:lblAlgn val="ctr"/>
        <c:lblOffset val="100"/>
        <c:noMultiLvlLbl val="0"/>
      </c:catAx>
      <c:valAx>
        <c:axId val="68036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66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Cash Rent'!$B$15:$F$15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'Grain Sorghum - Cash Rent'!$B$35:$F$35</c:f>
              <c:numCache>
                <c:formatCode>"$"#,##0.00</c:formatCode>
                <c:ptCount val="5"/>
                <c:pt idx="0">
                  <c:v>-5</c:v>
                </c:pt>
                <c:pt idx="1">
                  <c:v>157</c:v>
                </c:pt>
                <c:pt idx="2">
                  <c:v>144.5</c:v>
                </c:pt>
                <c:pt idx="3">
                  <c:v>35.600000000000023</c:v>
                </c:pt>
                <c:pt idx="4">
                  <c:v>-88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EC-4959-B27E-FC8207CF0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3971472"/>
        <c:axId val="883978032"/>
      </c:barChart>
      <c:lineChart>
        <c:grouping val="standard"/>
        <c:varyColors val="0"/>
        <c:ser>
          <c:idx val="1"/>
          <c:order val="1"/>
          <c:tx>
            <c:strRef>
              <c:f>'Grain Sorghum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Cash Rent'!$B$37:$F$37</c:f>
              <c:numCache>
                <c:formatCode>0.00%</c:formatCode>
                <c:ptCount val="5"/>
                <c:pt idx="0">
                  <c:v>-1.2254901960784314E-2</c:v>
                </c:pt>
                <c:pt idx="1">
                  <c:v>0.43854748603351956</c:v>
                </c:pt>
                <c:pt idx="2">
                  <c:v>0.54323308270676696</c:v>
                </c:pt>
                <c:pt idx="3">
                  <c:v>0.12150170648464172</c:v>
                </c:pt>
                <c:pt idx="4">
                  <c:v>-0.30449826989619377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EC-4959-B27E-FC8207CF0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975080"/>
        <c:axId val="883977376"/>
      </c:lineChart>
      <c:catAx>
        <c:axId val="88397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8032"/>
        <c:crosses val="autoZero"/>
        <c:auto val="1"/>
        <c:lblAlgn val="ctr"/>
        <c:lblOffset val="100"/>
        <c:noMultiLvlLbl val="0"/>
      </c:catAx>
      <c:valAx>
        <c:axId val="88397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1472"/>
        <c:crosses val="autoZero"/>
        <c:crossBetween val="between"/>
      </c:valAx>
      <c:valAx>
        <c:axId val="8839773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5080"/>
        <c:crosses val="max"/>
        <c:crossBetween val="between"/>
      </c:valAx>
      <c:catAx>
        <c:axId val="883975080"/>
        <c:scaling>
          <c:orientation val="minMax"/>
        </c:scaling>
        <c:delete val="1"/>
        <c:axPos val="b"/>
        <c:majorTickMark val="none"/>
        <c:minorTickMark val="none"/>
        <c:tickLblPos val="nextTo"/>
        <c:crossAx val="883977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Cash Rent'!$B$2:$F$2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'Grain Sorghum - Cash Rent'!$B$44:$F$44</c:f>
              <c:numCache>
                <c:formatCode>0.0</c:formatCode>
                <c:ptCount val="5"/>
                <c:pt idx="0">
                  <c:v>77.272727272727266</c:v>
                </c:pt>
                <c:pt idx="1">
                  <c:v>55.9375</c:v>
                </c:pt>
                <c:pt idx="2">
                  <c:v>44.705882352941174</c:v>
                </c:pt>
                <c:pt idx="3">
                  <c:v>58.134920634920633</c:v>
                </c:pt>
                <c:pt idx="4">
                  <c:v>88.650306748466264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F8-470E-8791-2286E4576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7538184"/>
        <c:axId val="677538840"/>
      </c:barChart>
      <c:lineChart>
        <c:grouping val="standard"/>
        <c:varyColors val="0"/>
        <c:ser>
          <c:idx val="1"/>
          <c:order val="1"/>
          <c:tx>
            <c:strRef>
              <c:f>'Grain Sorghum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Cash Rent'!$B$47:$F$47</c:f>
              <c:numCache>
                <c:formatCode>"$"#,##0.00</c:formatCode>
                <c:ptCount val="5"/>
                <c:pt idx="0">
                  <c:v>4.08</c:v>
                </c:pt>
                <c:pt idx="1">
                  <c:v>3.58</c:v>
                </c:pt>
                <c:pt idx="2">
                  <c:v>2.9555555555555557</c:v>
                </c:pt>
                <c:pt idx="3">
                  <c:v>3.2555555555555555</c:v>
                </c:pt>
                <c:pt idx="4">
                  <c:v>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F8-470E-8791-2286E4576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110136"/>
        <c:axId val="888106528"/>
      </c:lineChart>
      <c:catAx>
        <c:axId val="677538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8840"/>
        <c:crosses val="autoZero"/>
        <c:auto val="1"/>
        <c:lblAlgn val="ctr"/>
        <c:lblOffset val="100"/>
        <c:noMultiLvlLbl val="0"/>
      </c:catAx>
      <c:valAx>
        <c:axId val="67753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8184"/>
        <c:crosses val="autoZero"/>
        <c:crossBetween val="between"/>
      </c:valAx>
      <c:valAx>
        <c:axId val="8881065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10136"/>
        <c:crosses val="max"/>
        <c:crossBetween val="between"/>
      </c:valAx>
      <c:catAx>
        <c:axId val="888110136"/>
        <c:scaling>
          <c:orientation val="minMax"/>
        </c:scaling>
        <c:delete val="1"/>
        <c:axPos val="b"/>
        <c:majorTickMark val="out"/>
        <c:minorTickMark val="none"/>
        <c:tickLblPos val="nextTo"/>
        <c:crossAx val="8881065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Grain Sorghum</a:t>
            </a:r>
            <a:r>
              <a:rPr lang="en-US" sz="1800" baseline="0"/>
              <a:t> Variable Production Costs/ac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Rent'!$B$15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Rent'!$B$16:$B$31</c:f>
              <c:numCache>
                <c:formatCode>"$"#,##0.00</c:formatCode>
                <c:ptCount val="16"/>
                <c:pt idx="0">
                  <c:v>33</c:v>
                </c:pt>
                <c:pt idx="1">
                  <c:v>21</c:v>
                </c:pt>
                <c:pt idx="2">
                  <c:v>13</c:v>
                </c:pt>
                <c:pt idx="3">
                  <c:v>0</c:v>
                </c:pt>
                <c:pt idx="4">
                  <c:v>96</c:v>
                </c:pt>
                <c:pt idx="5">
                  <c:v>35</c:v>
                </c:pt>
                <c:pt idx="6">
                  <c:v>28</c:v>
                </c:pt>
                <c:pt idx="7">
                  <c:v>19</c:v>
                </c:pt>
                <c:pt idx="8">
                  <c:v>42</c:v>
                </c:pt>
                <c:pt idx="9">
                  <c:v>25</c:v>
                </c:pt>
                <c:pt idx="10">
                  <c:v>43</c:v>
                </c:pt>
                <c:pt idx="11">
                  <c:v>8</c:v>
                </c:pt>
                <c:pt idx="12">
                  <c:v>25</c:v>
                </c:pt>
                <c:pt idx="13">
                  <c:v>12</c:v>
                </c:pt>
                <c:pt idx="14">
                  <c:v>0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9-4B76-B630-8E36DCBFC6F7}"/>
            </c:ext>
          </c:extLst>
        </c:ser>
        <c:ser>
          <c:idx val="1"/>
          <c:order val="1"/>
          <c:tx>
            <c:strRef>
              <c:f>'Grain Sorghum - Share Rent'!$C$15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Rent'!$C$16:$C$31</c:f>
              <c:numCache>
                <c:formatCode>"$"#,##0.00</c:formatCode>
                <c:ptCount val="16"/>
                <c:pt idx="0">
                  <c:v>33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  <c:pt idx="4">
                  <c:v>84</c:v>
                </c:pt>
                <c:pt idx="5">
                  <c:v>26</c:v>
                </c:pt>
                <c:pt idx="6">
                  <c:v>23</c:v>
                </c:pt>
                <c:pt idx="7">
                  <c:v>17</c:v>
                </c:pt>
                <c:pt idx="8">
                  <c:v>38</c:v>
                </c:pt>
                <c:pt idx="9">
                  <c:v>25</c:v>
                </c:pt>
                <c:pt idx="10">
                  <c:v>39</c:v>
                </c:pt>
                <c:pt idx="11">
                  <c:v>7</c:v>
                </c:pt>
                <c:pt idx="12">
                  <c:v>23</c:v>
                </c:pt>
                <c:pt idx="13">
                  <c:v>11</c:v>
                </c:pt>
                <c:pt idx="14">
                  <c:v>0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E9-4B76-B630-8E36DCBFC6F7}"/>
            </c:ext>
          </c:extLst>
        </c:ser>
        <c:ser>
          <c:idx val="2"/>
          <c:order val="2"/>
          <c:tx>
            <c:strRef>
              <c:f>'Grain Sorghum - Share Rent'!$D$15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Rent'!$D$16:$D$31</c:f>
              <c:numCache>
                <c:formatCode>"$"#,##0.00</c:formatCode>
                <c:ptCount val="16"/>
                <c:pt idx="0">
                  <c:v>33</c:v>
                </c:pt>
                <c:pt idx="1">
                  <c:v>8</c:v>
                </c:pt>
                <c:pt idx="2">
                  <c:v>10</c:v>
                </c:pt>
                <c:pt idx="3">
                  <c:v>0</c:v>
                </c:pt>
                <c:pt idx="4">
                  <c:v>42</c:v>
                </c:pt>
                <c:pt idx="5">
                  <c:v>16</c:v>
                </c:pt>
                <c:pt idx="6">
                  <c:v>11</c:v>
                </c:pt>
                <c:pt idx="7">
                  <c:v>7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7</c:v>
                </c:pt>
                <c:pt idx="12">
                  <c:v>16</c:v>
                </c:pt>
                <c:pt idx="13">
                  <c:v>11</c:v>
                </c:pt>
                <c:pt idx="14">
                  <c:v>0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E9-4B76-B630-8E36DCBFC6F7}"/>
            </c:ext>
          </c:extLst>
        </c:ser>
        <c:ser>
          <c:idx val="3"/>
          <c:order val="3"/>
          <c:tx>
            <c:strRef>
              <c:f>'Grain Sorghum - Share Rent'!$E$15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Rent'!$E$16:$E$31</c:f>
              <c:numCache>
                <c:formatCode>"$"#,##0.00</c:formatCode>
                <c:ptCount val="16"/>
                <c:pt idx="0">
                  <c:v>33</c:v>
                </c:pt>
                <c:pt idx="1">
                  <c:v>12</c:v>
                </c:pt>
                <c:pt idx="2">
                  <c:v>10</c:v>
                </c:pt>
                <c:pt idx="3">
                  <c:v>0</c:v>
                </c:pt>
                <c:pt idx="4">
                  <c:v>45</c:v>
                </c:pt>
                <c:pt idx="5">
                  <c:v>15</c:v>
                </c:pt>
                <c:pt idx="6">
                  <c:v>11</c:v>
                </c:pt>
                <c:pt idx="7">
                  <c:v>8</c:v>
                </c:pt>
                <c:pt idx="8">
                  <c:v>42</c:v>
                </c:pt>
                <c:pt idx="9">
                  <c:v>25</c:v>
                </c:pt>
                <c:pt idx="10">
                  <c:v>43</c:v>
                </c:pt>
                <c:pt idx="11">
                  <c:v>7</c:v>
                </c:pt>
                <c:pt idx="12">
                  <c:v>24</c:v>
                </c:pt>
                <c:pt idx="13">
                  <c:v>10</c:v>
                </c:pt>
                <c:pt idx="14">
                  <c:v>0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E9-4B76-B630-8E36DCBFC6F7}"/>
            </c:ext>
          </c:extLst>
        </c:ser>
        <c:ser>
          <c:idx val="4"/>
          <c:order val="4"/>
          <c:tx>
            <c:strRef>
              <c:f>'Grain Sorghum - Share Rent'!$F$15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Rent'!$F$16:$F$31</c:f>
              <c:numCache>
                <c:formatCode>"$"#,##0.00</c:formatCode>
                <c:ptCount val="16"/>
                <c:pt idx="0">
                  <c:v>33</c:v>
                </c:pt>
                <c:pt idx="1">
                  <c:v>12</c:v>
                </c:pt>
                <c:pt idx="2">
                  <c:v>10</c:v>
                </c:pt>
                <c:pt idx="3">
                  <c:v>0</c:v>
                </c:pt>
                <c:pt idx="4">
                  <c:v>47</c:v>
                </c:pt>
                <c:pt idx="5">
                  <c:v>22</c:v>
                </c:pt>
                <c:pt idx="6">
                  <c:v>13</c:v>
                </c:pt>
                <c:pt idx="7">
                  <c:v>9</c:v>
                </c:pt>
                <c:pt idx="8">
                  <c:v>40</c:v>
                </c:pt>
                <c:pt idx="9">
                  <c:v>25</c:v>
                </c:pt>
                <c:pt idx="10">
                  <c:v>38</c:v>
                </c:pt>
                <c:pt idx="11">
                  <c:v>6</c:v>
                </c:pt>
                <c:pt idx="12">
                  <c:v>13</c:v>
                </c:pt>
                <c:pt idx="13">
                  <c:v>12</c:v>
                </c:pt>
                <c:pt idx="14">
                  <c:v>0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E9-4B76-B630-8E36DCBFC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310048"/>
        <c:axId val="955306440"/>
      </c:barChart>
      <c:catAx>
        <c:axId val="95531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06440"/>
        <c:crosses val="autoZero"/>
        <c:auto val="1"/>
        <c:lblAlgn val="ctr"/>
        <c:lblOffset val="100"/>
        <c:noMultiLvlLbl val="0"/>
      </c:catAx>
      <c:valAx>
        <c:axId val="95530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1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Share Rent'!$B$2:$F$2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'Grain Sorghum - Share Rent'!$B$35:$F$35</c:f>
              <c:numCache>
                <c:formatCode>"$"#,##0.00</c:formatCode>
                <c:ptCount val="5"/>
                <c:pt idx="0">
                  <c:v>14.400000000000034</c:v>
                </c:pt>
                <c:pt idx="1">
                  <c:v>154</c:v>
                </c:pt>
                <c:pt idx="2">
                  <c:v>162.40000000000003</c:v>
                </c:pt>
                <c:pt idx="3">
                  <c:v>69.88</c:v>
                </c:pt>
                <c:pt idx="4">
                  <c:v>-28.200000000000045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A8-46C5-A5C3-BBD7CD30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90312"/>
        <c:axId val="976892280"/>
      </c:barChart>
      <c:lineChart>
        <c:grouping val="standard"/>
        <c:varyColors val="0"/>
        <c:ser>
          <c:idx val="1"/>
          <c:order val="1"/>
          <c:tx>
            <c:strRef>
              <c:f>'Grain Sorghum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Share Rent'!$B$37:$F$37</c:f>
              <c:numCache>
                <c:formatCode>0.00%</c:formatCode>
                <c:ptCount val="5"/>
                <c:pt idx="0">
                  <c:v>3.5294117647058906E-2</c:v>
                </c:pt>
                <c:pt idx="1">
                  <c:v>0.43016759776536312</c:v>
                </c:pt>
                <c:pt idx="2">
                  <c:v>0.61052631578947381</c:v>
                </c:pt>
                <c:pt idx="3">
                  <c:v>0.23849829351535834</c:v>
                </c:pt>
                <c:pt idx="4">
                  <c:v>-9.757785467128044E-2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A8-46C5-A5C3-BBD7CD30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896872"/>
        <c:axId val="976892936"/>
      </c:lineChart>
      <c:catAx>
        <c:axId val="976890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2280"/>
        <c:crosses val="autoZero"/>
        <c:auto val="1"/>
        <c:lblAlgn val="ctr"/>
        <c:lblOffset val="100"/>
        <c:noMultiLvlLbl val="0"/>
      </c:catAx>
      <c:valAx>
        <c:axId val="976892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</a:t>
                </a:r>
                <a:r>
                  <a:rPr lang="en-US" baseline="0"/>
                  <a:t> (GRW NRAVC)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0312"/>
        <c:crosses val="autoZero"/>
        <c:crossBetween val="between"/>
      </c:valAx>
      <c:valAx>
        <c:axId val="9768929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6872"/>
        <c:crosses val="max"/>
        <c:crossBetween val="between"/>
      </c:valAx>
      <c:catAx>
        <c:axId val="976896872"/>
        <c:scaling>
          <c:orientation val="minMax"/>
        </c:scaling>
        <c:delete val="1"/>
        <c:axPos val="b"/>
        <c:majorTickMark val="none"/>
        <c:minorTickMark val="none"/>
        <c:tickLblPos val="nextTo"/>
        <c:crossAx val="976892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Share Rent'!$B$2:$F$2</c:f>
              <c:numCache>
                <c:formatCode>General</c:formatCode>
                <c:ptCount val="5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  <c:pt idx="3">
                  <c:v>2020</c:v>
                </c:pt>
                <c:pt idx="4">
                  <c:v>2019</c:v>
                </c:pt>
              </c:numCache>
            </c:numRef>
          </c:cat>
          <c:val>
            <c:numRef>
              <c:f>'Grain Sorghum - Share Rent'!$B$44:$F$44</c:f>
              <c:numCache>
                <c:formatCode>0.0</c:formatCode>
                <c:ptCount val="5"/>
                <c:pt idx="0">
                  <c:v>77.272727272727266</c:v>
                </c:pt>
                <c:pt idx="1">
                  <c:v>55.9375</c:v>
                </c:pt>
                <c:pt idx="2">
                  <c:v>44.705882352941174</c:v>
                </c:pt>
                <c:pt idx="3">
                  <c:v>58.134920634920633</c:v>
                </c:pt>
                <c:pt idx="4">
                  <c:v>88.650306748466264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58-47E3-90BF-C85EA7CDE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83974752"/>
        <c:axId val="883975408"/>
      </c:barChart>
      <c:lineChart>
        <c:grouping val="standard"/>
        <c:varyColors val="0"/>
        <c:ser>
          <c:idx val="1"/>
          <c:order val="1"/>
          <c:tx>
            <c:strRef>
              <c:f>'Grain Sorghum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Share Rent'!$B$47:$F$47</c:f>
              <c:numCache>
                <c:formatCode>"$"#,##0.00</c:formatCode>
                <c:ptCount val="5"/>
                <c:pt idx="0">
                  <c:v>4.08</c:v>
                </c:pt>
                <c:pt idx="1">
                  <c:v>3.58</c:v>
                </c:pt>
                <c:pt idx="2">
                  <c:v>2.9555555555555557</c:v>
                </c:pt>
                <c:pt idx="3">
                  <c:v>3.2555555555555555</c:v>
                </c:pt>
                <c:pt idx="4">
                  <c:v>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58-47E3-90BF-C85EA7CDE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099928"/>
        <c:axId val="957101568"/>
      </c:lineChart>
      <c:catAx>
        <c:axId val="88397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5408"/>
        <c:crosses val="autoZero"/>
        <c:auto val="1"/>
        <c:lblAlgn val="ctr"/>
        <c:lblOffset val="100"/>
        <c:noMultiLvlLbl val="0"/>
      </c:catAx>
      <c:valAx>
        <c:axId val="88397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4752"/>
        <c:crosses val="autoZero"/>
        <c:crossBetween val="between"/>
      </c:valAx>
      <c:valAx>
        <c:axId val="9571015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7099928"/>
        <c:crosses val="max"/>
        <c:crossBetween val="between"/>
      </c:valAx>
      <c:catAx>
        <c:axId val="957099928"/>
        <c:scaling>
          <c:orientation val="minMax"/>
        </c:scaling>
        <c:delete val="1"/>
        <c:axPos val="b"/>
        <c:majorTickMark val="out"/>
        <c:minorTickMark val="none"/>
        <c:tickLblPos val="nextTo"/>
        <c:crossAx val="957101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14</xdr:row>
      <xdr:rowOff>14287</xdr:rowOff>
    </xdr:from>
    <xdr:to>
      <xdr:col>15</xdr:col>
      <xdr:colOff>371476</xdr:colOff>
      <xdr:row>31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81E583-6101-4456-B9B0-2F503BE1FE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123825</xdr:colOff>
      <xdr:row>31</xdr:row>
      <xdr:rowOff>185737</xdr:rowOff>
    </xdr:from>
    <xdr:to>
      <xdr:col>15</xdr:col>
      <xdr:colOff>361950</xdr:colOff>
      <xdr:row>45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1DC371E-517C-43A4-AA89-314F5E3BF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123824</xdr:colOff>
      <xdr:row>46</xdr:row>
      <xdr:rowOff>90486</xdr:rowOff>
    </xdr:from>
    <xdr:to>
      <xdr:col>15</xdr:col>
      <xdr:colOff>371475</xdr:colOff>
      <xdr:row>62</xdr:row>
      <xdr:rowOff>76199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2B60CB1-CF25-431B-9A6B-8B33A6278F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157162</xdr:colOff>
      <xdr:row>14</xdr:row>
      <xdr:rowOff>0</xdr:rowOff>
    </xdr:from>
    <xdr:to>
      <xdr:col>15</xdr:col>
      <xdr:colOff>285750</xdr:colOff>
      <xdr:row>31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47A657-9C21-41EB-BAF0-C3908EA0EC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147637</xdr:colOff>
      <xdr:row>31</xdr:row>
      <xdr:rowOff>142875</xdr:rowOff>
    </xdr:from>
    <xdr:to>
      <xdr:col>15</xdr:col>
      <xdr:colOff>247651</xdr:colOff>
      <xdr:row>50</xdr:row>
      <xdr:rowOff>47625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4E657634-7F13-45C4-821A-C8BABE5829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147636</xdr:colOff>
      <xdr:row>50</xdr:row>
      <xdr:rowOff>142875</xdr:rowOff>
    </xdr:from>
    <xdr:to>
      <xdr:col>15</xdr:col>
      <xdr:colOff>257175</xdr:colOff>
      <xdr:row>69</xdr:row>
      <xdr:rowOff>180975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82E11802-955A-4995-9173-33D4D0DDB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31</xdr:row>
      <xdr:rowOff>190499</xdr:rowOff>
    </xdr:from>
    <xdr:to>
      <xdr:col>15</xdr:col>
      <xdr:colOff>19050</xdr:colOff>
      <xdr:row>48</xdr:row>
      <xdr:rowOff>47624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669F087-0D51-45B8-9A8D-417D833BD0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161924</xdr:colOff>
      <xdr:row>49</xdr:row>
      <xdr:rowOff>9525</xdr:rowOff>
    </xdr:from>
    <xdr:to>
      <xdr:col>15</xdr:col>
      <xdr:colOff>19049</xdr:colOff>
      <xdr:row>65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1926680-7396-4928-90E5-43CA2CCBC1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114299</xdr:colOff>
      <xdr:row>13</xdr:row>
      <xdr:rowOff>38100</xdr:rowOff>
    </xdr:from>
    <xdr:to>
      <xdr:col>15</xdr:col>
      <xdr:colOff>314325</xdr:colOff>
      <xdr:row>31</xdr:row>
      <xdr:rowOff>114300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44D49D-3C1D-0136-8E4F-B1B413CA3F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147636</xdr:colOff>
      <xdr:row>14</xdr:row>
      <xdr:rowOff>9525</xdr:rowOff>
    </xdr:from>
    <xdr:to>
      <xdr:col>15</xdr:col>
      <xdr:colOff>19049</xdr:colOff>
      <xdr:row>31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0E7A72-2259-4A6D-AFF9-CA2FE9D7E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138111</xdr:colOff>
      <xdr:row>31</xdr:row>
      <xdr:rowOff>161925</xdr:rowOff>
    </xdr:from>
    <xdr:to>
      <xdr:col>14</xdr:col>
      <xdr:colOff>600074</xdr:colOff>
      <xdr:row>48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2F2BBC1-34A9-4E21-92B7-6D44BC124A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147636</xdr:colOff>
      <xdr:row>49</xdr:row>
      <xdr:rowOff>104775</xdr:rowOff>
    </xdr:from>
    <xdr:to>
      <xdr:col>14</xdr:col>
      <xdr:colOff>609599</xdr:colOff>
      <xdr:row>65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E04221-2215-4C9E-9C25-FB775DA925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52386</xdr:colOff>
      <xdr:row>12</xdr:row>
      <xdr:rowOff>95250</xdr:rowOff>
    </xdr:from>
    <xdr:to>
      <xdr:col>16</xdr:col>
      <xdr:colOff>466725</xdr:colOff>
      <xdr:row>32</xdr:row>
      <xdr:rowOff>123825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DC4556-A2B0-4085-A529-3921BFA843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47624</xdr:colOff>
      <xdr:row>33</xdr:row>
      <xdr:rowOff>76199</xdr:rowOff>
    </xdr:from>
    <xdr:to>
      <xdr:col>16</xdr:col>
      <xdr:colOff>466725</xdr:colOff>
      <xdr:row>53</xdr:row>
      <xdr:rowOff>66674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777C700-A1C6-4C3C-82E0-D763743DF6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80961</xdr:colOff>
      <xdr:row>53</xdr:row>
      <xdr:rowOff>171449</xdr:rowOff>
    </xdr:from>
    <xdr:to>
      <xdr:col>16</xdr:col>
      <xdr:colOff>466724</xdr:colOff>
      <xdr:row>72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6BE2AB1-975A-4D8E-ADFE-A423BDC8C3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280986</xdr:colOff>
      <xdr:row>12</xdr:row>
      <xdr:rowOff>161924</xdr:rowOff>
    </xdr:from>
    <xdr:to>
      <xdr:col>15</xdr:col>
      <xdr:colOff>447675</xdr:colOff>
      <xdr:row>30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038D0B6-E509-46DF-8355-4D0ABECA47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290511</xdr:colOff>
      <xdr:row>32</xdr:row>
      <xdr:rowOff>9525</xdr:rowOff>
    </xdr:from>
    <xdr:to>
      <xdr:col>15</xdr:col>
      <xdr:colOff>457200</xdr:colOff>
      <xdr:row>49</xdr:row>
      <xdr:rowOff>142875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02DB60D-7AAF-47C6-BBA3-E18FECD0A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50</xdr:row>
      <xdr:rowOff>104775</xdr:rowOff>
    </xdr:from>
    <xdr:to>
      <xdr:col>15</xdr:col>
      <xdr:colOff>485776</xdr:colOff>
      <xdr:row>67</xdr:row>
      <xdr:rowOff>142875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FF987E7-6D3C-4934-9D52-5EFBA9C934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176211</xdr:colOff>
      <xdr:row>31</xdr:row>
      <xdr:rowOff>161925</xdr:rowOff>
    </xdr:from>
    <xdr:to>
      <xdr:col>15</xdr:col>
      <xdr:colOff>419100</xdr:colOff>
      <xdr:row>49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E0D4C40-383C-46D5-8D44-86218DA8E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157162</xdr:colOff>
      <xdr:row>50</xdr:row>
      <xdr:rowOff>95250</xdr:rowOff>
    </xdr:from>
    <xdr:to>
      <xdr:col>15</xdr:col>
      <xdr:colOff>400050</xdr:colOff>
      <xdr:row>69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E7A1F0C-C811-4AC9-921A-CC3FC0CB3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176212</xdr:colOff>
      <xdr:row>11</xdr:row>
      <xdr:rowOff>166687</xdr:rowOff>
    </xdr:from>
    <xdr:to>
      <xdr:col>15</xdr:col>
      <xdr:colOff>438150</xdr:colOff>
      <xdr:row>29</xdr:row>
      <xdr:rowOff>184975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B396DA-9DB9-BC06-B654-1DD9AA5812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200024</xdr:colOff>
      <xdr:row>11</xdr:row>
      <xdr:rowOff>190499</xdr:rowOff>
    </xdr:from>
    <xdr:to>
      <xdr:col>16</xdr:col>
      <xdr:colOff>152399</xdr:colOff>
      <xdr:row>30</xdr:row>
      <xdr:rowOff>161924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58690E-AF11-4CB7-BCEF-415CF8D3B1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209550</xdr:colOff>
      <xdr:row>31</xdr:row>
      <xdr:rowOff>180975</xdr:rowOff>
    </xdr:from>
    <xdr:to>
      <xdr:col>16</xdr:col>
      <xdr:colOff>152400</xdr:colOff>
      <xdr:row>50</xdr:row>
      <xdr:rowOff>57151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C3A8DA7-00A7-41EB-AF0A-9E3AFA982C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204787</xdr:colOff>
      <xdr:row>51</xdr:row>
      <xdr:rowOff>66675</xdr:rowOff>
    </xdr:from>
    <xdr:to>
      <xdr:col>16</xdr:col>
      <xdr:colOff>142875</xdr:colOff>
      <xdr:row>69</xdr:row>
      <xdr:rowOff>152401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B8493F3-290E-4A16-AE78-55C21F0179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61911</xdr:colOff>
      <xdr:row>13</xdr:row>
      <xdr:rowOff>161924</xdr:rowOff>
    </xdr:from>
    <xdr:to>
      <xdr:col>14</xdr:col>
      <xdr:colOff>561974</xdr:colOff>
      <xdr:row>31</xdr:row>
      <xdr:rowOff>38099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C545749-FB20-4E47-BBF9-3067746FC4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214311</xdr:colOff>
      <xdr:row>32</xdr:row>
      <xdr:rowOff>19050</xdr:rowOff>
    </xdr:from>
    <xdr:to>
      <xdr:col>14</xdr:col>
      <xdr:colOff>466724</xdr:colOff>
      <xdr:row>47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929F99F-D38D-4506-A823-85ADB71DB2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119062</xdr:colOff>
      <xdr:row>48</xdr:row>
      <xdr:rowOff>152400</xdr:rowOff>
    </xdr:from>
    <xdr:to>
      <xdr:col>14</xdr:col>
      <xdr:colOff>476250</xdr:colOff>
      <xdr:row>67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774CA11-6093-48E9-A6D1-86164A4FAD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52386</xdr:colOff>
      <xdr:row>13</xdr:row>
      <xdr:rowOff>171449</xdr:rowOff>
    </xdr:from>
    <xdr:to>
      <xdr:col>14</xdr:col>
      <xdr:colOff>561975</xdr:colOff>
      <xdr:row>30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DF69829-0C85-4285-8451-129D5E7111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185737</xdr:colOff>
      <xdr:row>31</xdr:row>
      <xdr:rowOff>104774</xdr:rowOff>
    </xdr:from>
    <xdr:to>
      <xdr:col>14</xdr:col>
      <xdr:colOff>542925</xdr:colOff>
      <xdr:row>47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50DDE5E-1450-45F3-A424-BF58E72FCB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185736</xdr:colOff>
      <xdr:row>48</xdr:row>
      <xdr:rowOff>66675</xdr:rowOff>
    </xdr:from>
    <xdr:to>
      <xdr:col>14</xdr:col>
      <xdr:colOff>533399</xdr:colOff>
      <xdr:row>64</xdr:row>
      <xdr:rowOff>66675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3AC50B7-391B-4FAA-A992-188D82FF52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63"/>
  <sheetViews>
    <sheetView tabSelected="1" workbookViewId="0">
      <selection activeCell="B15" sqref="B15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0</v>
      </c>
      <c r="B1" s="3"/>
      <c r="C1" s="3"/>
      <c r="D1" s="3"/>
      <c r="E1" s="3"/>
      <c r="F1" s="3"/>
      <c r="G1" s="39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6">
        <v>2019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3">
        <v>5.22</v>
      </c>
      <c r="C3" s="33">
        <v>6.34</v>
      </c>
      <c r="D3" s="33">
        <v>5.95</v>
      </c>
      <c r="E3" s="33">
        <v>4.53</v>
      </c>
      <c r="F3" s="33">
        <v>3.61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5">
        <v>180</v>
      </c>
      <c r="C5" s="35">
        <v>180</v>
      </c>
      <c r="D5" s="35">
        <v>190</v>
      </c>
      <c r="E5" s="35">
        <v>185</v>
      </c>
      <c r="F5" s="35">
        <v>195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939.59999999999991</v>
      </c>
      <c r="C7" s="11">
        <f>C3*C5</f>
        <v>1141.2</v>
      </c>
      <c r="D7" s="11">
        <f t="shared" ref="D7:F7" si="0">D3*D5</f>
        <v>1130.5</v>
      </c>
      <c r="E7" s="11">
        <f t="shared" si="0"/>
        <v>838.05000000000007</v>
      </c>
      <c r="F7" s="11">
        <f t="shared" si="0"/>
        <v>703.94999999999993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25</v>
      </c>
      <c r="B10" s="36">
        <v>125</v>
      </c>
      <c r="C10" s="36">
        <v>125</v>
      </c>
      <c r="D10" s="36">
        <v>125</v>
      </c>
      <c r="E10" s="36">
        <v>125</v>
      </c>
      <c r="F10" s="36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9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814.59999999999991</v>
      </c>
      <c r="C13" s="15">
        <f>C7-C10</f>
        <v>1016.2</v>
      </c>
      <c r="D13" s="15">
        <f t="shared" ref="D13:F13" si="1">D7-D10</f>
        <v>1005.5</v>
      </c>
      <c r="E13" s="15">
        <f t="shared" si="1"/>
        <v>713.05000000000007</v>
      </c>
      <c r="F13" s="15">
        <f t="shared" si="1"/>
        <v>578.94999999999993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34</v>
      </c>
      <c r="C16" s="33">
        <v>34</v>
      </c>
      <c r="D16" s="33">
        <v>34</v>
      </c>
      <c r="E16" s="33">
        <v>31</v>
      </c>
      <c r="F16" s="33">
        <v>44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8" x14ac:dyDescent="0.25">
      <c r="A17" s="5" t="s">
        <v>9</v>
      </c>
      <c r="B17" s="33">
        <v>84</v>
      </c>
      <c r="C17" s="33">
        <v>52</v>
      </c>
      <c r="D17" s="33">
        <v>32</v>
      </c>
      <c r="E17" s="33">
        <v>45</v>
      </c>
      <c r="F17" s="33">
        <v>46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8" x14ac:dyDescent="0.25">
      <c r="A18" s="5" t="s">
        <v>11</v>
      </c>
      <c r="B18" s="33">
        <v>12</v>
      </c>
      <c r="C18" s="33">
        <v>11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8" x14ac:dyDescent="0.25">
      <c r="A19" s="5" t="s">
        <v>4</v>
      </c>
      <c r="B19" s="33">
        <v>36</v>
      </c>
      <c r="C19" s="33">
        <v>36</v>
      </c>
      <c r="D19" s="33">
        <v>36</v>
      </c>
      <c r="E19" s="33">
        <v>36</v>
      </c>
      <c r="F19" s="33">
        <v>36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8" x14ac:dyDescent="0.25">
      <c r="A20" s="5" t="s">
        <v>30</v>
      </c>
      <c r="B20" s="33">
        <v>183</v>
      </c>
      <c r="C20" s="33">
        <v>160</v>
      </c>
      <c r="D20" s="33">
        <v>80</v>
      </c>
      <c r="E20" s="33">
        <v>86</v>
      </c>
      <c r="F20" s="33">
        <v>90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8" x14ac:dyDescent="0.25">
      <c r="A21" s="5" t="s">
        <v>31</v>
      </c>
      <c r="B21" s="33">
        <v>27</v>
      </c>
      <c r="C21" s="33">
        <v>20</v>
      </c>
      <c r="D21" s="33">
        <v>12</v>
      </c>
      <c r="E21" s="33">
        <v>11</v>
      </c>
      <c r="F21" s="33">
        <v>17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8" x14ac:dyDescent="0.25">
      <c r="A22" s="5" t="s">
        <v>32</v>
      </c>
      <c r="B22" s="33">
        <v>42</v>
      </c>
      <c r="C22" s="33">
        <v>35</v>
      </c>
      <c r="D22" s="33">
        <v>17</v>
      </c>
      <c r="E22" s="33">
        <v>16</v>
      </c>
      <c r="F22" s="33">
        <v>19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8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8" x14ac:dyDescent="0.25">
      <c r="A24" s="5" t="s">
        <v>5</v>
      </c>
      <c r="B24" s="33">
        <v>48</v>
      </c>
      <c r="C24" s="33">
        <v>44</v>
      </c>
      <c r="D24" s="33">
        <v>36</v>
      </c>
      <c r="E24" s="33">
        <v>29</v>
      </c>
      <c r="F24" s="33">
        <v>40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8" x14ac:dyDescent="0.25">
      <c r="A25" s="5" t="s">
        <v>24</v>
      </c>
      <c r="B25" s="33">
        <v>44</v>
      </c>
      <c r="C25" s="33">
        <v>44</v>
      </c>
      <c r="D25" s="33">
        <v>44</v>
      </c>
      <c r="E25" s="33">
        <v>44</v>
      </c>
      <c r="F25" s="33">
        <v>44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8" x14ac:dyDescent="0.25">
      <c r="A26" s="5" t="s">
        <v>7</v>
      </c>
      <c r="B26" s="33">
        <v>10</v>
      </c>
      <c r="C26" s="33">
        <v>9</v>
      </c>
      <c r="D26" s="33">
        <v>8</v>
      </c>
      <c r="E26" s="33">
        <v>13</v>
      </c>
      <c r="F26" s="33">
        <v>7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8" x14ac:dyDescent="0.25">
      <c r="A27" s="5" t="s">
        <v>8</v>
      </c>
      <c r="B27" s="33">
        <v>17</v>
      </c>
      <c r="C27" s="33">
        <v>16</v>
      </c>
      <c r="D27" s="33">
        <v>16</v>
      </c>
      <c r="E27" s="33">
        <v>15</v>
      </c>
      <c r="F27" s="33">
        <v>15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8" x14ac:dyDescent="0.25">
      <c r="A28" s="5" t="s">
        <v>22</v>
      </c>
      <c r="B28" s="33">
        <v>130</v>
      </c>
      <c r="C28" s="33">
        <v>118</v>
      </c>
      <c r="D28" s="33">
        <v>118</v>
      </c>
      <c r="E28" s="33">
        <v>120</v>
      </c>
      <c r="F28" s="33">
        <v>110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8" x14ac:dyDescent="0.25">
      <c r="A29" s="5" t="s">
        <v>10</v>
      </c>
      <c r="B29" s="33">
        <v>26</v>
      </c>
      <c r="C29" s="33">
        <v>24</v>
      </c>
      <c r="D29" s="33">
        <v>23</v>
      </c>
      <c r="E29" s="33">
        <v>23</v>
      </c>
      <c r="F29" s="33">
        <v>22</v>
      </c>
      <c r="G29" s="5"/>
      <c r="H29" s="9"/>
      <c r="I29" s="9"/>
      <c r="J29" s="9"/>
      <c r="K29" s="9"/>
      <c r="L29" s="9"/>
      <c r="M29" s="9"/>
      <c r="N29" s="9"/>
      <c r="O29" s="9"/>
      <c r="P29" s="10"/>
      <c r="R29" s="1"/>
    </row>
    <row r="30" spans="1:18" x14ac:dyDescent="0.25">
      <c r="A30" s="5" t="s">
        <v>23</v>
      </c>
      <c r="B30" s="33">
        <v>11</v>
      </c>
      <c r="C30" s="33">
        <v>10</v>
      </c>
      <c r="D30" s="33">
        <v>9</v>
      </c>
      <c r="E30" s="33">
        <v>20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9"/>
      <c r="P30" s="10"/>
      <c r="R30" s="1"/>
    </row>
    <row r="31" spans="1:18" x14ac:dyDescent="0.25">
      <c r="A31" s="5" t="s">
        <v>33</v>
      </c>
      <c r="B31" s="33">
        <v>13</v>
      </c>
      <c r="C31" s="33">
        <v>12</v>
      </c>
      <c r="D31" s="33">
        <v>10</v>
      </c>
      <c r="E31" s="33">
        <v>14</v>
      </c>
      <c r="F31" s="33">
        <v>16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8" x14ac:dyDescent="0.25">
      <c r="A32" s="5"/>
      <c r="B32" s="9"/>
      <c r="C32" s="9"/>
      <c r="D32" s="9"/>
      <c r="E32" s="9"/>
      <c r="F32" s="9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9" x14ac:dyDescent="0.25">
      <c r="A33" s="5" t="s">
        <v>29</v>
      </c>
      <c r="B33" s="11">
        <f>SUM(B16:B31)</f>
        <v>717</v>
      </c>
      <c r="C33" s="11">
        <f>SUM(C16:C31)</f>
        <v>625</v>
      </c>
      <c r="D33" s="11">
        <f t="shared" ref="D33:F33" si="2">SUM(D16:D31)</f>
        <v>485</v>
      </c>
      <c r="E33" s="11">
        <f t="shared" si="2"/>
        <v>513</v>
      </c>
      <c r="F33" s="11">
        <f t="shared" si="2"/>
        <v>516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9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  <c r="S34" s="1"/>
    </row>
    <row r="35" spans="1:19" x14ac:dyDescent="0.25">
      <c r="A35" s="5" t="s">
        <v>16</v>
      </c>
      <c r="B35" s="11">
        <f>B13-B33</f>
        <v>97.599999999999909</v>
      </c>
      <c r="C35" s="11">
        <f>C13-C33</f>
        <v>391.20000000000005</v>
      </c>
      <c r="D35" s="11">
        <f>D13-D33</f>
        <v>520.5</v>
      </c>
      <c r="E35" s="11">
        <f>E13-E33</f>
        <v>200.05000000000007</v>
      </c>
      <c r="F35" s="11">
        <f>F13-F33</f>
        <v>62.949999999999932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9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9" x14ac:dyDescent="0.25">
      <c r="A37" s="5" t="s">
        <v>15</v>
      </c>
      <c r="B37" s="17">
        <f>B35/B33</f>
        <v>0.13612273361227323</v>
      </c>
      <c r="C37" s="17">
        <f t="shared" ref="C37:F37" si="3">C35/C33</f>
        <v>0.62592000000000003</v>
      </c>
      <c r="D37" s="17">
        <f t="shared" si="3"/>
        <v>1.0731958762886598</v>
      </c>
      <c r="E37" s="17">
        <f t="shared" si="3"/>
        <v>0.38996101364522429</v>
      </c>
      <c r="F37" s="17">
        <f t="shared" si="3"/>
        <v>0.12199612403100762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9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9" x14ac:dyDescent="0.25">
      <c r="A39" s="5" t="s">
        <v>18</v>
      </c>
      <c r="B39" s="9"/>
      <c r="C39" s="11">
        <f>B35-C35</f>
        <v>-293.60000000000014</v>
      </c>
      <c r="D39" s="11">
        <f>B35-D35</f>
        <v>-422.90000000000009</v>
      </c>
      <c r="E39" s="11">
        <f>B35-E35</f>
        <v>-102.45000000000016</v>
      </c>
      <c r="F39" s="11">
        <f>B35-F35</f>
        <v>34.649999999999977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9" x14ac:dyDescent="0.25">
      <c r="A40" s="19" t="s">
        <v>42</v>
      </c>
      <c r="B40" s="9"/>
      <c r="C40" s="9"/>
      <c r="D40" s="9"/>
      <c r="E40" s="9"/>
      <c r="F40" s="9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9" x14ac:dyDescent="0.25">
      <c r="A41" s="5" t="s">
        <v>18</v>
      </c>
      <c r="B41" s="9"/>
      <c r="C41" s="20">
        <f>B37-C37</f>
        <v>-0.4897972663877268</v>
      </c>
      <c r="D41" s="20">
        <f>B37-D37</f>
        <v>-0.93707314267638653</v>
      </c>
      <c r="E41" s="20">
        <f>B37-E37</f>
        <v>-0.25383828003295106</v>
      </c>
      <c r="F41" s="20">
        <f>B37-F37</f>
        <v>1.4126609581265603E-2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9" x14ac:dyDescent="0.25">
      <c r="A42" s="19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9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9" x14ac:dyDescent="0.25">
      <c r="A44" s="5" t="s">
        <v>26</v>
      </c>
      <c r="B44" s="22">
        <f>B33/B3</f>
        <v>137.35632183908046</v>
      </c>
      <c r="C44" s="22">
        <f>C33/C3</f>
        <v>98.580441640378552</v>
      </c>
      <c r="D44" s="22">
        <f t="shared" ref="D44" si="4">D33/D3</f>
        <v>81.512605042016801</v>
      </c>
      <c r="E44" s="22">
        <f>E33/E3</f>
        <v>113.24503311258277</v>
      </c>
      <c r="F44" s="23">
        <f>F33/F3</f>
        <v>142.93628808864267</v>
      </c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1:19" x14ac:dyDescent="0.25">
      <c r="A45" s="19" t="s">
        <v>28</v>
      </c>
      <c r="B45" s="22"/>
      <c r="C45" s="22">
        <f>B44-C44</f>
        <v>38.775880198701913</v>
      </c>
      <c r="D45" s="22">
        <f>B44-D44</f>
        <v>55.843716797063664</v>
      </c>
      <c r="E45" s="22">
        <f>B44-E44</f>
        <v>24.111288726497691</v>
      </c>
      <c r="F45" s="23">
        <f>B44-F44</f>
        <v>-5.5799662495622044</v>
      </c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1:19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1:19" x14ac:dyDescent="0.25">
      <c r="A47" s="5" t="s">
        <v>27</v>
      </c>
      <c r="B47" s="11">
        <f>B33/C5</f>
        <v>3.9833333333333334</v>
      </c>
      <c r="C47" s="11">
        <f>C33/D5</f>
        <v>3.2894736842105261</v>
      </c>
      <c r="D47" s="11">
        <f>D33/E5</f>
        <v>2.6216216216216215</v>
      </c>
      <c r="E47" s="11">
        <f>E33/F5</f>
        <v>2.6307692307692307</v>
      </c>
      <c r="F47" s="12">
        <f>F33/F5</f>
        <v>2.6461538461538461</v>
      </c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1:19" ht="15.75" thickBot="1" x14ac:dyDescent="0.3">
      <c r="A48" s="24" t="s">
        <v>43</v>
      </c>
      <c r="B48" s="25"/>
      <c r="C48" s="26">
        <f>B47-C47</f>
        <v>0.69385964912280729</v>
      </c>
      <c r="D48" s="26">
        <f>B47-D47</f>
        <v>1.3617117117117119</v>
      </c>
      <c r="E48" s="26">
        <f>B47-E47</f>
        <v>1.3525641025641026</v>
      </c>
      <c r="F48" s="27">
        <f>B47-F47</f>
        <v>1.3371794871794873</v>
      </c>
      <c r="G48" s="9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ht="15.75" thickBot="1" x14ac:dyDescent="0.3">
      <c r="A63" s="28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9"/>
    </row>
  </sheetData>
  <sheetProtection algorithmName="SHA-512" hashValue="vLeCKSQxNHfMt+TTjSi23sdYBeYmwb/VwMu7s9mhsnDwpEexwwuQIv+jRZF+/3raNElrAb+xRd2r61ImyuLbbA==" saltValue="Ybk9WMsrkK3rlxN4bYibfQ==" spinCount="100000" sheet="1" objects="1" scenarios="1"/>
  <pageMargins left="0.7" right="0.7" top="0.75" bottom="0.75" header="0.3" footer="0.3"/>
  <pageSetup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A72E-77F6-4191-8B06-D09315C6D967}">
  <sheetPr codeName="Sheet2">
    <pageSetUpPr fitToPage="1"/>
  </sheetPr>
  <dimension ref="A1:P51"/>
  <sheetViews>
    <sheetView workbookViewId="0">
      <selection activeCell="C3" sqref="C3"/>
    </sheetView>
  </sheetViews>
  <sheetFormatPr defaultRowHeight="15" x14ac:dyDescent="0.25"/>
  <cols>
    <col min="1" max="1" width="29.140625" customWidth="1"/>
  </cols>
  <sheetData>
    <row r="1" spans="1:16" x14ac:dyDescent="0.25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6">
        <v>2019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3">
        <v>5.22</v>
      </c>
      <c r="C3" s="33">
        <v>6.34</v>
      </c>
      <c r="D3" s="33">
        <v>5.95</v>
      </c>
      <c r="E3" s="33">
        <v>4.53</v>
      </c>
      <c r="F3" s="33">
        <v>3.61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5">
        <v>180</v>
      </c>
      <c r="C5" s="35">
        <v>180</v>
      </c>
      <c r="D5" s="35">
        <v>190</v>
      </c>
      <c r="E5" s="35">
        <v>185</v>
      </c>
      <c r="F5" s="35">
        <v>195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939.59999999999991</v>
      </c>
      <c r="C7" s="11">
        <f t="shared" ref="C7:F7" si="0">C3*C5</f>
        <v>1141.2</v>
      </c>
      <c r="D7" s="11">
        <f t="shared" si="0"/>
        <v>1130.5</v>
      </c>
      <c r="E7" s="11">
        <f t="shared" si="0"/>
        <v>838.05000000000007</v>
      </c>
      <c r="F7" s="11">
        <f t="shared" si="0"/>
        <v>703.94999999999993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21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20</v>
      </c>
      <c r="B11" s="30">
        <f>((B10*B5)*B3)</f>
        <v>187.92</v>
      </c>
      <c r="C11" s="30">
        <f t="shared" ref="C11:F11" si="1">((C10*C5)*C3)</f>
        <v>228.24</v>
      </c>
      <c r="D11" s="30">
        <f t="shared" si="1"/>
        <v>226.1</v>
      </c>
      <c r="E11" s="30">
        <f t="shared" si="1"/>
        <v>167.61</v>
      </c>
      <c r="F11" s="30">
        <f t="shared" si="1"/>
        <v>140.79</v>
      </c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(((1-B10)*B5)*B3)</f>
        <v>751.68</v>
      </c>
      <c r="C13" s="15">
        <f t="shared" ref="C13:F13" si="2">(((1-C10)*C5)*C3)</f>
        <v>912.96</v>
      </c>
      <c r="D13" s="15">
        <f t="shared" si="2"/>
        <v>904.4</v>
      </c>
      <c r="E13" s="15">
        <f t="shared" si="2"/>
        <v>670.44</v>
      </c>
      <c r="F13" s="15">
        <f t="shared" si="2"/>
        <v>563.16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34</v>
      </c>
      <c r="C16" s="33">
        <v>34</v>
      </c>
      <c r="D16" s="33">
        <v>34</v>
      </c>
      <c r="E16" s="33">
        <v>31</v>
      </c>
      <c r="F16" s="33">
        <v>44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84</v>
      </c>
      <c r="C17" s="33">
        <v>52</v>
      </c>
      <c r="D17" s="33">
        <v>32</v>
      </c>
      <c r="E17" s="33">
        <v>45</v>
      </c>
      <c r="F17" s="33">
        <v>46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11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36</v>
      </c>
      <c r="C19" s="33">
        <v>36</v>
      </c>
      <c r="D19" s="33">
        <v>36</v>
      </c>
      <c r="E19" s="33">
        <v>36</v>
      </c>
      <c r="F19" s="33">
        <v>36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30</v>
      </c>
      <c r="B20" s="33">
        <v>183</v>
      </c>
      <c r="C20" s="33">
        <v>160</v>
      </c>
      <c r="D20" s="33">
        <v>80</v>
      </c>
      <c r="E20" s="33">
        <v>86</v>
      </c>
      <c r="F20" s="33">
        <v>90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31</v>
      </c>
      <c r="B21" s="33">
        <v>27</v>
      </c>
      <c r="C21" s="33">
        <v>20</v>
      </c>
      <c r="D21" s="33">
        <v>12</v>
      </c>
      <c r="E21" s="33">
        <v>11</v>
      </c>
      <c r="F21" s="33">
        <v>17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32</v>
      </c>
      <c r="B22" s="33">
        <v>42</v>
      </c>
      <c r="C22" s="33">
        <v>35</v>
      </c>
      <c r="D22" s="33">
        <v>17</v>
      </c>
      <c r="E22" s="33">
        <v>16</v>
      </c>
      <c r="F22" s="33">
        <v>19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48</v>
      </c>
      <c r="C24" s="33">
        <v>44</v>
      </c>
      <c r="D24" s="33">
        <v>36</v>
      </c>
      <c r="E24" s="33">
        <v>29</v>
      </c>
      <c r="F24" s="33">
        <v>40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24</v>
      </c>
      <c r="B25" s="33">
        <v>44</v>
      </c>
      <c r="C25" s="33">
        <v>44</v>
      </c>
      <c r="D25" s="33">
        <v>44</v>
      </c>
      <c r="E25" s="33">
        <v>44</v>
      </c>
      <c r="F25" s="33">
        <v>44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10</v>
      </c>
      <c r="C26" s="33">
        <v>9</v>
      </c>
      <c r="D26" s="33">
        <v>8</v>
      </c>
      <c r="E26" s="33">
        <v>13</v>
      </c>
      <c r="F26" s="33">
        <v>7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17</v>
      </c>
      <c r="C27" s="33">
        <v>16</v>
      </c>
      <c r="D27" s="33">
        <v>16</v>
      </c>
      <c r="E27" s="33">
        <v>15</v>
      </c>
      <c r="F27" s="33">
        <v>15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22</v>
      </c>
      <c r="B28" s="33">
        <v>130</v>
      </c>
      <c r="C28" s="33">
        <v>118</v>
      </c>
      <c r="D28" s="33">
        <v>118</v>
      </c>
      <c r="E28" s="33">
        <v>120</v>
      </c>
      <c r="F28" s="33">
        <v>110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26</v>
      </c>
      <c r="C29" s="33">
        <v>24</v>
      </c>
      <c r="D29" s="33">
        <v>23</v>
      </c>
      <c r="E29" s="33">
        <v>23</v>
      </c>
      <c r="F29" s="33">
        <v>22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23</v>
      </c>
      <c r="B30" s="33">
        <v>11</v>
      </c>
      <c r="C30" s="33">
        <v>10</v>
      </c>
      <c r="D30" s="33">
        <v>9</v>
      </c>
      <c r="E30" s="33">
        <v>20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33</v>
      </c>
      <c r="B31" s="33">
        <v>13</v>
      </c>
      <c r="C31" s="33">
        <v>12</v>
      </c>
      <c r="D31" s="33">
        <v>10</v>
      </c>
      <c r="E31" s="33">
        <v>14</v>
      </c>
      <c r="F31" s="33">
        <v>16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6"/>
      <c r="C32" s="6"/>
      <c r="D32" s="6"/>
      <c r="E32" s="6"/>
      <c r="F32" s="6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29</v>
      </c>
      <c r="B33" s="11">
        <f>SUM(B16:B31)</f>
        <v>717</v>
      </c>
      <c r="C33" s="11">
        <f>SUM(C16:C31)</f>
        <v>625</v>
      </c>
      <c r="D33" s="11">
        <f>SUM(D16:D31)</f>
        <v>485</v>
      </c>
      <c r="E33" s="11">
        <f>SUM(E16:E31)</f>
        <v>513</v>
      </c>
      <c r="F33" s="11">
        <f>SUM(F16:F31)</f>
        <v>516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34.67999999999995</v>
      </c>
      <c r="C35" s="11">
        <f>C13-C33</f>
        <v>287.96000000000004</v>
      </c>
      <c r="D35" s="11">
        <f>D13-D33</f>
        <v>419.4</v>
      </c>
      <c r="E35" s="11">
        <f>E13-E33</f>
        <v>157.44000000000005</v>
      </c>
      <c r="F35" s="11">
        <f>F13-F33</f>
        <v>47.159999999999968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4.8368200836820016E-2</v>
      </c>
      <c r="C37" s="17">
        <f t="shared" ref="C37:F37" si="3">C35/C33</f>
        <v>0.46073600000000003</v>
      </c>
      <c r="D37" s="17">
        <f t="shared" si="3"/>
        <v>0.86474226804123711</v>
      </c>
      <c r="E37" s="17">
        <f t="shared" si="3"/>
        <v>0.30690058479532173</v>
      </c>
      <c r="F37" s="17">
        <f t="shared" si="3"/>
        <v>9.1395348837209234E-2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-253.28000000000009</v>
      </c>
      <c r="D39" s="11">
        <f>B35-D35</f>
        <v>-384.72</v>
      </c>
      <c r="E39" s="11">
        <f>B35-E35</f>
        <v>-122.7600000000001</v>
      </c>
      <c r="F39" s="11">
        <f>B35-F35</f>
        <v>-12.480000000000018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42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7">
        <f>B37-C37</f>
        <v>-0.41236779916318</v>
      </c>
      <c r="D41" s="17">
        <f>B37-D37</f>
        <v>-0.81637406720441708</v>
      </c>
      <c r="E41" s="17">
        <f>B37-E37</f>
        <v>-0.2585323839585017</v>
      </c>
      <c r="F41" s="17">
        <f>B37-F37</f>
        <v>-4.3027148000389218E-2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19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26</v>
      </c>
      <c r="B44" s="22">
        <f>B33/B3</f>
        <v>137.35632183908046</v>
      </c>
      <c r="C44" s="22">
        <f t="shared" ref="C44:F44" si="4">C33/C3</f>
        <v>98.580441640378552</v>
      </c>
      <c r="D44" s="22">
        <f t="shared" si="4"/>
        <v>81.512605042016801</v>
      </c>
      <c r="E44" s="22">
        <f t="shared" si="4"/>
        <v>113.24503311258277</v>
      </c>
      <c r="F44" s="22">
        <f t="shared" si="4"/>
        <v>142.93628808864267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43</v>
      </c>
      <c r="B45" s="22"/>
      <c r="C45" s="22">
        <f>B44-C44</f>
        <v>38.775880198701913</v>
      </c>
      <c r="D45" s="22">
        <f>B44-D44</f>
        <v>55.843716797063664</v>
      </c>
      <c r="E45" s="22">
        <f>B44-E44</f>
        <v>24.111288726497691</v>
      </c>
      <c r="F45" s="22">
        <f>B44-F44</f>
        <v>-5.5799662495622044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27</v>
      </c>
      <c r="B47" s="11">
        <f>B33/B5</f>
        <v>3.9833333333333334</v>
      </c>
      <c r="C47" s="11">
        <f t="shared" ref="C47:F47" si="5">C33/C5</f>
        <v>3.4722222222222223</v>
      </c>
      <c r="D47" s="11">
        <f t="shared" si="5"/>
        <v>2.5526315789473686</v>
      </c>
      <c r="E47" s="11">
        <f t="shared" si="5"/>
        <v>2.7729729729729731</v>
      </c>
      <c r="F47" s="11">
        <f t="shared" si="5"/>
        <v>2.6461538461538461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43</v>
      </c>
      <c r="B48" s="25"/>
      <c r="C48" s="26">
        <f>B47-C47</f>
        <v>0.51111111111111107</v>
      </c>
      <c r="D48" s="26">
        <f>B47-D47</f>
        <v>1.4307017543859648</v>
      </c>
      <c r="E48" s="26">
        <f>B47-E47</f>
        <v>1.2103603603603603</v>
      </c>
      <c r="F48" s="26">
        <f>B47-F47</f>
        <v>1.3371794871794873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ht="15.75" thickBot="1" x14ac:dyDescent="0.3">
      <c r="A51" s="28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9"/>
    </row>
  </sheetData>
  <sheetProtection algorithmName="SHA-512" hashValue="3rtQQtRm+in5ohxc0OAA5xRXIdZEHMJfkDUuZRCaeQvOx4OqhMUHSP1iKZD8ptMNzI8DMb1EazxqUDFgYzaqTw==" saltValue="4m2CYvdAGiKkb7gKomFkWQ==" spinCount="100000" sheet="1" objects="1" scenarios="1"/>
  <pageMargins left="0.7" right="0.7" top="0.75" bottom="0.75" header="0.3" footer="0.3"/>
  <pageSetup scale="7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96EB-2BF9-4973-8843-F86C83180927}">
  <sheetPr codeName="Sheet3"/>
  <dimension ref="A1:P67"/>
  <sheetViews>
    <sheetView workbookViewId="0">
      <selection activeCell="B3" sqref="B3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39</v>
      </c>
      <c r="B1" s="3"/>
      <c r="C1" s="3"/>
      <c r="D1" s="3"/>
      <c r="E1" s="3"/>
      <c r="F1" s="3"/>
      <c r="G1" s="39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2023</v>
      </c>
      <c r="C2" s="6">
        <v>2022</v>
      </c>
      <c r="D2" s="6">
        <v>2021</v>
      </c>
      <c r="E2" s="6">
        <v>2021</v>
      </c>
      <c r="F2" s="6">
        <v>2019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40</v>
      </c>
      <c r="B3" s="33">
        <v>0.79</v>
      </c>
      <c r="C3" s="33">
        <v>0.95</v>
      </c>
      <c r="D3" s="33">
        <v>0.92</v>
      </c>
      <c r="E3" s="33">
        <v>0.66</v>
      </c>
      <c r="F3" s="33">
        <v>0.67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41</v>
      </c>
      <c r="B5" s="35">
        <v>1000</v>
      </c>
      <c r="C5" s="35">
        <v>1000</v>
      </c>
      <c r="D5" s="35">
        <v>990</v>
      </c>
      <c r="E5" s="35">
        <v>850</v>
      </c>
      <c r="F5" s="35">
        <v>865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790</v>
      </c>
      <c r="C7" s="11">
        <f>C3*C5</f>
        <v>950</v>
      </c>
      <c r="D7" s="11">
        <f>D3*D5</f>
        <v>910.80000000000007</v>
      </c>
      <c r="E7" s="11">
        <f>E3*E5</f>
        <v>561</v>
      </c>
      <c r="F7" s="11">
        <f>F3*F5</f>
        <v>579.55000000000007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25</v>
      </c>
      <c r="B10" s="33">
        <v>125</v>
      </c>
      <c r="C10" s="33">
        <v>125</v>
      </c>
      <c r="D10" s="33">
        <v>125</v>
      </c>
      <c r="E10" s="33">
        <v>125</v>
      </c>
      <c r="F10" s="33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14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665</v>
      </c>
      <c r="C13" s="15">
        <f>C7-C10</f>
        <v>825</v>
      </c>
      <c r="D13" s="15">
        <f>D7-D10</f>
        <v>785.80000000000007</v>
      </c>
      <c r="E13" s="15">
        <f>E7-E10</f>
        <v>436</v>
      </c>
      <c r="F13" s="15">
        <f>F7-F10</f>
        <v>454.55000000000007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2021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40</v>
      </c>
      <c r="C16" s="33">
        <v>40</v>
      </c>
      <c r="D16" s="33">
        <v>35</v>
      </c>
      <c r="E16" s="33">
        <v>32</v>
      </c>
      <c r="F16" s="33">
        <v>44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111</v>
      </c>
      <c r="C17" s="33">
        <v>69</v>
      </c>
      <c r="D17" s="33">
        <v>44</v>
      </c>
      <c r="E17" s="33">
        <v>62</v>
      </c>
      <c r="F17" s="33">
        <v>63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11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30</v>
      </c>
      <c r="B20" s="33">
        <v>78</v>
      </c>
      <c r="C20" s="33">
        <v>68</v>
      </c>
      <c r="D20" s="33">
        <v>34</v>
      </c>
      <c r="E20" s="33">
        <v>37</v>
      </c>
      <c r="F20" s="33">
        <v>39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31</v>
      </c>
      <c r="B21" s="33">
        <v>53</v>
      </c>
      <c r="C21" s="33">
        <v>39</v>
      </c>
      <c r="D21" s="33">
        <v>23</v>
      </c>
      <c r="E21" s="33">
        <v>23</v>
      </c>
      <c r="F21" s="33">
        <v>33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32</v>
      </c>
      <c r="B22" s="33">
        <v>42</v>
      </c>
      <c r="C22" s="33">
        <v>35</v>
      </c>
      <c r="D22" s="33">
        <v>17</v>
      </c>
      <c r="E22" s="33">
        <v>16</v>
      </c>
      <c r="F22" s="33">
        <v>19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66</v>
      </c>
      <c r="C24" s="33">
        <v>60</v>
      </c>
      <c r="D24" s="33">
        <v>62</v>
      </c>
      <c r="E24" s="33">
        <v>65</v>
      </c>
      <c r="F24" s="33">
        <v>67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24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84</v>
      </c>
      <c r="C26" s="33">
        <v>76</v>
      </c>
      <c r="D26" s="33">
        <v>71</v>
      </c>
      <c r="E26" s="33">
        <v>86</v>
      </c>
      <c r="F26" s="33">
        <v>73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26</v>
      </c>
      <c r="C27" s="33">
        <v>24</v>
      </c>
      <c r="D27" s="33">
        <v>28</v>
      </c>
      <c r="E27" s="33">
        <v>27</v>
      </c>
      <c r="F27" s="33">
        <v>25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22</v>
      </c>
      <c r="B28" s="33">
        <v>156</v>
      </c>
      <c r="C28" s="33">
        <v>142</v>
      </c>
      <c r="D28" s="33">
        <v>137</v>
      </c>
      <c r="E28" s="33">
        <v>137</v>
      </c>
      <c r="F28" s="33">
        <v>32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58</v>
      </c>
      <c r="C29" s="33">
        <v>53</v>
      </c>
      <c r="D29" s="33">
        <v>40</v>
      </c>
      <c r="E29" s="33">
        <v>40</v>
      </c>
      <c r="F29" s="33">
        <v>38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23</v>
      </c>
      <c r="B30" s="33">
        <v>138</v>
      </c>
      <c r="C30" s="33">
        <v>125</v>
      </c>
      <c r="D30" s="33">
        <v>123</v>
      </c>
      <c r="E30" s="33">
        <v>122</v>
      </c>
      <c r="F30" s="33">
        <v>100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33</v>
      </c>
      <c r="B31" s="33">
        <v>13</v>
      </c>
      <c r="C31" s="33">
        <v>12</v>
      </c>
      <c r="D31" s="33">
        <v>12</v>
      </c>
      <c r="E31" s="33">
        <v>16</v>
      </c>
      <c r="F31" s="33">
        <v>14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29</v>
      </c>
      <c r="B33" s="11">
        <f>SUM(B16:B31)</f>
        <v>877</v>
      </c>
      <c r="C33" s="11">
        <f>SUM(C16:C31)</f>
        <v>754</v>
      </c>
      <c r="D33" s="11">
        <f>SUM(D16:D31)</f>
        <v>636</v>
      </c>
      <c r="E33" s="11">
        <f>SUM(E16:E31)</f>
        <v>673</v>
      </c>
      <c r="F33" s="11">
        <f>SUM(F16:F31)</f>
        <v>557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-212</v>
      </c>
      <c r="C35" s="11">
        <f>C13-C33</f>
        <v>71</v>
      </c>
      <c r="D35" s="11">
        <f>D13-D33</f>
        <v>149.80000000000007</v>
      </c>
      <c r="E35" s="11">
        <f>E13-E33</f>
        <v>-237</v>
      </c>
      <c r="F35" s="11">
        <f>F13-F33</f>
        <v>-102.44999999999993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-0.24173318129988597</v>
      </c>
      <c r="C37" s="17">
        <f t="shared" ref="C37:F37" si="0">C35/C33</f>
        <v>9.4164456233421748E-2</v>
      </c>
      <c r="D37" s="17">
        <f t="shared" si="0"/>
        <v>0.23553459119496867</v>
      </c>
      <c r="E37" s="17">
        <f t="shared" si="0"/>
        <v>-0.3521545319465082</v>
      </c>
      <c r="F37" s="17">
        <f t="shared" si="0"/>
        <v>-0.18393177737881497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-283</v>
      </c>
      <c r="D39" s="11">
        <f>B35-D35</f>
        <v>-361.80000000000007</v>
      </c>
      <c r="E39" s="11">
        <f>B35-E35</f>
        <v>25</v>
      </c>
      <c r="F39" s="11">
        <f>B35-F35</f>
        <v>-109.55000000000007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42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7">
        <f>B37-C37</f>
        <v>-0.3358976375333077</v>
      </c>
      <c r="D41" s="17">
        <f>B37-D37</f>
        <v>-0.47726777249485464</v>
      </c>
      <c r="E41" s="17">
        <f>B37-E37</f>
        <v>0.11042135064662223</v>
      </c>
      <c r="F41" s="17">
        <f>B37-F37</f>
        <v>-5.7801403921070998E-2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26</v>
      </c>
      <c r="B44" s="22">
        <f>B33/B3</f>
        <v>1110.126582278481</v>
      </c>
      <c r="C44" s="22">
        <f>C33/C3</f>
        <v>793.68421052631584</v>
      </c>
      <c r="D44" s="22">
        <f t="shared" ref="D44:E44" si="1">D33/D3</f>
        <v>691.30434782608688</v>
      </c>
      <c r="E44" s="22">
        <f t="shared" si="1"/>
        <v>1019.6969696969696</v>
      </c>
      <c r="F44" s="22">
        <f>F33/F3</f>
        <v>831.3432835820895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43</v>
      </c>
      <c r="B45" s="22"/>
      <c r="C45" s="22">
        <f>B44-C44</f>
        <v>316.44237175216517</v>
      </c>
      <c r="D45" s="22">
        <f>B44-D44</f>
        <v>418.82223445239413</v>
      </c>
      <c r="E45" s="22">
        <f>B44-E44</f>
        <v>90.429612581511378</v>
      </c>
      <c r="F45" s="22">
        <f>B44-F44</f>
        <v>278.78329869639151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27</v>
      </c>
      <c r="B47" s="11">
        <f>B33/B5</f>
        <v>0.877</v>
      </c>
      <c r="C47" s="11">
        <f t="shared" ref="C47:F47" si="2">C33/C5</f>
        <v>0.754</v>
      </c>
      <c r="D47" s="11">
        <f t="shared" si="2"/>
        <v>0.64242424242424245</v>
      </c>
      <c r="E47" s="11">
        <f t="shared" si="2"/>
        <v>0.79176470588235293</v>
      </c>
      <c r="F47" s="11">
        <f t="shared" si="2"/>
        <v>0.64393063583815024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43</v>
      </c>
      <c r="B48" s="25"/>
      <c r="C48" s="26">
        <f>B47-C47</f>
        <v>0.123</v>
      </c>
      <c r="D48" s="26">
        <f>B47-D47</f>
        <v>0.23457575757575755</v>
      </c>
      <c r="E48" s="26">
        <f>B47-E47</f>
        <v>8.5235294117647076E-2</v>
      </c>
      <c r="F48" s="26">
        <f>B47-F47</f>
        <v>0.23306936416184976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ht="15.75" thickBot="1" x14ac:dyDescent="0.3">
      <c r="A67" s="28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9"/>
    </row>
  </sheetData>
  <sheetProtection algorithmName="SHA-512" hashValue="rrC+xGHgqvLfYQSQZnFk+lqYJ6GS4bGmz0++dP/CY6K7FZTGyoSyV1wMYLMeUEJzkRLAfE79/Wzlz1YE7VqtqQ==" saltValue="hkUdG9iuyT94METFrmSX2A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2A6C0-3056-4CDA-99D3-FC093C9E42C1}">
  <sheetPr codeName="Sheet4"/>
  <dimension ref="A1:P66"/>
  <sheetViews>
    <sheetView workbookViewId="0">
      <selection activeCell="B3" sqref="B3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39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2023</v>
      </c>
      <c r="C2" s="6">
        <v>2022</v>
      </c>
      <c r="D2" s="6">
        <v>2021</v>
      </c>
      <c r="E2" s="6">
        <v>2021</v>
      </c>
      <c r="F2" s="6">
        <v>2019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40</v>
      </c>
      <c r="B3" s="33">
        <v>0.79</v>
      </c>
      <c r="C3" s="33">
        <v>0.95</v>
      </c>
      <c r="D3" s="33">
        <v>0.92</v>
      </c>
      <c r="E3" s="33">
        <v>0.66</v>
      </c>
      <c r="F3" s="33">
        <v>0.67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41</v>
      </c>
      <c r="B5" s="35">
        <v>1000</v>
      </c>
      <c r="C5" s="35">
        <v>1000</v>
      </c>
      <c r="D5" s="35">
        <v>990</v>
      </c>
      <c r="E5" s="35">
        <v>850</v>
      </c>
      <c r="F5" s="35">
        <v>865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790</v>
      </c>
      <c r="C7" s="11">
        <f>C3*C5</f>
        <v>950</v>
      </c>
      <c r="D7" s="11">
        <f>D3*D5</f>
        <v>910.80000000000007</v>
      </c>
      <c r="E7" s="11">
        <f>E3*E5</f>
        <v>561</v>
      </c>
      <c r="F7" s="11">
        <f>F3*F5</f>
        <v>579.55000000000007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21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20</v>
      </c>
      <c r="B11" s="30">
        <f>((B10*B5)*B3)</f>
        <v>158</v>
      </c>
      <c r="C11" s="30">
        <f t="shared" ref="C11:F11" si="0">((C10*C5)*C3)</f>
        <v>190</v>
      </c>
      <c r="D11" s="30">
        <f t="shared" si="0"/>
        <v>182.16</v>
      </c>
      <c r="E11" s="30">
        <f t="shared" si="0"/>
        <v>112.2</v>
      </c>
      <c r="F11" s="30">
        <f t="shared" si="0"/>
        <v>115.91000000000001</v>
      </c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1">
        <f>(((1-B10)*B5)*B3)</f>
        <v>632</v>
      </c>
      <c r="C13" s="11">
        <f t="shared" ref="C13:F13" si="1">(((1-C10)*C5)*C3)</f>
        <v>760</v>
      </c>
      <c r="D13" s="11">
        <f t="shared" si="1"/>
        <v>728.64</v>
      </c>
      <c r="E13" s="11">
        <f t="shared" si="1"/>
        <v>448.8</v>
      </c>
      <c r="F13" s="11">
        <f t="shared" si="1"/>
        <v>463.64000000000004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2021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40</v>
      </c>
      <c r="C16" s="33">
        <v>40</v>
      </c>
      <c r="D16" s="33">
        <v>35</v>
      </c>
      <c r="E16" s="33">
        <v>32</v>
      </c>
      <c r="F16" s="33">
        <v>44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111</v>
      </c>
      <c r="C17" s="33">
        <v>69</v>
      </c>
      <c r="D17" s="33">
        <v>44</v>
      </c>
      <c r="E17" s="33">
        <v>62</v>
      </c>
      <c r="F17" s="33">
        <v>63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11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30</v>
      </c>
      <c r="B20" s="33">
        <v>78</v>
      </c>
      <c r="C20" s="33">
        <v>68</v>
      </c>
      <c r="D20" s="33">
        <v>34</v>
      </c>
      <c r="E20" s="33">
        <v>37</v>
      </c>
      <c r="F20" s="33">
        <v>39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31</v>
      </c>
      <c r="B21" s="33">
        <v>53</v>
      </c>
      <c r="C21" s="33">
        <v>39</v>
      </c>
      <c r="D21" s="33">
        <v>23</v>
      </c>
      <c r="E21" s="33">
        <v>23</v>
      </c>
      <c r="F21" s="33">
        <v>33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32</v>
      </c>
      <c r="B22" s="33">
        <v>42</v>
      </c>
      <c r="C22" s="33">
        <v>35</v>
      </c>
      <c r="D22" s="33">
        <v>17</v>
      </c>
      <c r="E22" s="33">
        <v>16</v>
      </c>
      <c r="F22" s="33">
        <v>19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66</v>
      </c>
      <c r="C24" s="33">
        <v>60</v>
      </c>
      <c r="D24" s="33">
        <v>62</v>
      </c>
      <c r="E24" s="33">
        <v>65</v>
      </c>
      <c r="F24" s="33">
        <v>67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24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84</v>
      </c>
      <c r="C26" s="33">
        <v>76</v>
      </c>
      <c r="D26" s="33">
        <v>71</v>
      </c>
      <c r="E26" s="33">
        <v>86</v>
      </c>
      <c r="F26" s="33">
        <v>73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26</v>
      </c>
      <c r="C27" s="33">
        <v>24</v>
      </c>
      <c r="D27" s="33">
        <v>28</v>
      </c>
      <c r="E27" s="33">
        <v>27</v>
      </c>
      <c r="F27" s="33">
        <v>25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22</v>
      </c>
      <c r="B28" s="33">
        <v>156</v>
      </c>
      <c r="C28" s="33">
        <v>142</v>
      </c>
      <c r="D28" s="33">
        <v>137</v>
      </c>
      <c r="E28" s="33">
        <v>137</v>
      </c>
      <c r="F28" s="33">
        <v>32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58</v>
      </c>
      <c r="C29" s="33">
        <v>53</v>
      </c>
      <c r="D29" s="33">
        <v>40</v>
      </c>
      <c r="E29" s="33">
        <v>40</v>
      </c>
      <c r="F29" s="33">
        <v>38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23</v>
      </c>
      <c r="B30" s="33">
        <v>138</v>
      </c>
      <c r="C30" s="33">
        <v>125</v>
      </c>
      <c r="D30" s="33">
        <v>123</v>
      </c>
      <c r="E30" s="33">
        <v>122</v>
      </c>
      <c r="F30" s="33">
        <v>100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33</v>
      </c>
      <c r="B31" s="33">
        <v>13</v>
      </c>
      <c r="C31" s="33">
        <v>12</v>
      </c>
      <c r="D31" s="33">
        <v>12</v>
      </c>
      <c r="E31" s="33">
        <v>16</v>
      </c>
      <c r="F31" s="33">
        <v>14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9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29</v>
      </c>
      <c r="B33" s="11">
        <f>SUM(B16:B31)</f>
        <v>877</v>
      </c>
      <c r="C33" s="11">
        <f>SUM(C16:C31)</f>
        <v>754</v>
      </c>
      <c r="D33" s="11">
        <f>SUM(D16:D31)</f>
        <v>636</v>
      </c>
      <c r="E33" s="11">
        <f>SUM(E16:E31)</f>
        <v>673</v>
      </c>
      <c r="F33" s="11">
        <f>SUM(F16:F31)</f>
        <v>557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-245</v>
      </c>
      <c r="C35" s="11">
        <f>C13-C33</f>
        <v>6</v>
      </c>
      <c r="D35" s="11">
        <f>D13-D33</f>
        <v>92.639999999999986</v>
      </c>
      <c r="E35" s="11">
        <f>E13-E33</f>
        <v>-224.2</v>
      </c>
      <c r="F35" s="11">
        <f>F13-F33</f>
        <v>-93.359999999999957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-0.27936145952109465</v>
      </c>
      <c r="C37" s="17">
        <f t="shared" ref="C37:F37" si="2">C35/C33</f>
        <v>7.9575596816976128E-3</v>
      </c>
      <c r="D37" s="17">
        <f t="shared" si="2"/>
        <v>0.14566037735849055</v>
      </c>
      <c r="E37" s="17">
        <f t="shared" si="2"/>
        <v>-0.33313521545319463</v>
      </c>
      <c r="F37" s="17">
        <f t="shared" si="2"/>
        <v>-0.16761220825852774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-251</v>
      </c>
      <c r="D39" s="11">
        <f>B35-D35</f>
        <v>-337.64</v>
      </c>
      <c r="E39" s="11">
        <f>B35-E35</f>
        <v>-20.800000000000011</v>
      </c>
      <c r="F39" s="11">
        <f>B35-F35</f>
        <v>-151.64000000000004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42</v>
      </c>
      <c r="B40" s="9"/>
      <c r="C40" s="9"/>
      <c r="D40" s="9"/>
      <c r="E40" s="9"/>
      <c r="F40" s="9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20">
        <f>B37-C37</f>
        <v>-0.28731901920279224</v>
      </c>
      <c r="D41" s="20">
        <f>B37-D37</f>
        <v>-0.42502183687958517</v>
      </c>
      <c r="E41" s="20">
        <f>B37-E37</f>
        <v>5.3773755932099987E-2</v>
      </c>
      <c r="F41" s="20">
        <f>B37-F37</f>
        <v>-0.11174925126256691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26</v>
      </c>
      <c r="B44" s="22">
        <f>B33/B3</f>
        <v>1110.126582278481</v>
      </c>
      <c r="C44" s="22">
        <f t="shared" ref="C44:F44" si="3">C33/C3</f>
        <v>793.68421052631584</v>
      </c>
      <c r="D44" s="22">
        <f t="shared" si="3"/>
        <v>691.30434782608688</v>
      </c>
      <c r="E44" s="22">
        <f t="shared" si="3"/>
        <v>1019.6969696969696</v>
      </c>
      <c r="F44" s="22">
        <f t="shared" si="3"/>
        <v>831.3432835820895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43</v>
      </c>
      <c r="B45" s="22"/>
      <c r="C45" s="22">
        <f>B44-C44</f>
        <v>316.44237175216517</v>
      </c>
      <c r="D45" s="22">
        <f>B44-D44</f>
        <v>418.82223445239413</v>
      </c>
      <c r="E45" s="22">
        <f>B44-E44</f>
        <v>90.429612581511378</v>
      </c>
      <c r="F45" s="22">
        <f>B44-F44</f>
        <v>278.78329869639151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27</v>
      </c>
      <c r="B47" s="11">
        <f>B33/B5</f>
        <v>0.877</v>
      </c>
      <c r="C47" s="11">
        <f t="shared" ref="C47:F47" si="4">C33/C5</f>
        <v>0.754</v>
      </c>
      <c r="D47" s="11">
        <f t="shared" si="4"/>
        <v>0.64242424242424245</v>
      </c>
      <c r="E47" s="11">
        <f t="shared" si="4"/>
        <v>0.79176470588235293</v>
      </c>
      <c r="F47" s="11">
        <f t="shared" si="4"/>
        <v>0.64393063583815024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43</v>
      </c>
      <c r="B48" s="25"/>
      <c r="C48" s="26">
        <f>B47-C47</f>
        <v>0.123</v>
      </c>
      <c r="D48" s="26">
        <f>B47-D47</f>
        <v>0.23457575757575755</v>
      </c>
      <c r="E48" s="26">
        <f>B47-E47</f>
        <v>8.5235294117647076E-2</v>
      </c>
      <c r="F48" s="26">
        <f>B47-F47</f>
        <v>0.23306936416184976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ht="15.75" thickBot="1" x14ac:dyDescent="0.3">
      <c r="A66" s="28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9"/>
    </row>
  </sheetData>
  <sheetProtection algorithmName="SHA-512" hashValue="DhEyx6+uQa9ntkGAvPZFggbxE7Ox0hR6Tv1uolIYytbW3OaM5riYu0L6G47lkzWqjumSQ33WW9bWKRXLbY6l8A==" saltValue="QmB+Oantd9G9wAZcyA//Cg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E56DF-9152-4AF1-B710-5F9D60CEFE76}">
  <sheetPr codeName="Sheet5"/>
  <dimension ref="A1:U73"/>
  <sheetViews>
    <sheetView workbookViewId="0">
      <selection activeCell="B3" sqref="B3:F3"/>
    </sheetView>
  </sheetViews>
  <sheetFormatPr defaultRowHeight="15" x14ac:dyDescent="0.25"/>
  <cols>
    <col min="1" max="1" width="29" customWidth="1"/>
  </cols>
  <sheetData>
    <row r="1" spans="1:17" x14ac:dyDescent="0.25">
      <c r="A1" s="2" t="s">
        <v>34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7">
        <v>2019</v>
      </c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x14ac:dyDescent="0.25">
      <c r="A3" s="5" t="s">
        <v>1</v>
      </c>
      <c r="B3" s="33">
        <v>12.36</v>
      </c>
      <c r="C3" s="33">
        <v>14.22</v>
      </c>
      <c r="D3" s="33">
        <v>13.3</v>
      </c>
      <c r="E3" s="33">
        <v>10.8</v>
      </c>
      <c r="F3" s="33">
        <v>8.48</v>
      </c>
      <c r="G3" s="5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x14ac:dyDescent="0.25">
      <c r="A5" s="5" t="s">
        <v>2</v>
      </c>
      <c r="B5" s="35">
        <v>70</v>
      </c>
      <c r="C5" s="35">
        <v>70</v>
      </c>
      <c r="D5" s="35">
        <v>68</v>
      </c>
      <c r="E5" s="35">
        <v>62</v>
      </c>
      <c r="F5" s="35">
        <v>59</v>
      </c>
      <c r="G5" s="5"/>
      <c r="H5" s="9"/>
      <c r="I5" s="9"/>
      <c r="J5" s="9"/>
      <c r="K5" s="9"/>
      <c r="L5" s="9"/>
      <c r="M5" s="9"/>
      <c r="N5" s="9"/>
      <c r="O5" s="9"/>
      <c r="P5" s="9"/>
      <c r="Q5" s="10"/>
    </row>
    <row r="6" spans="1:17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x14ac:dyDescent="0.25">
      <c r="A7" s="5" t="s">
        <v>13</v>
      </c>
      <c r="B7" s="11">
        <f>B3*B5</f>
        <v>865.19999999999993</v>
      </c>
      <c r="C7" s="11">
        <f>C3*C5</f>
        <v>995.40000000000009</v>
      </c>
      <c r="D7" s="11">
        <f>D3*D5</f>
        <v>904.40000000000009</v>
      </c>
      <c r="E7" s="11">
        <f>E3*E5</f>
        <v>669.6</v>
      </c>
      <c r="F7" s="11">
        <f>F3*F5</f>
        <v>500.32000000000005</v>
      </c>
      <c r="G7" s="5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9"/>
      <c r="Q8" s="10"/>
    </row>
    <row r="9" spans="1:17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9"/>
      <c r="Q9" s="10"/>
    </row>
    <row r="10" spans="1:17" x14ac:dyDescent="0.25">
      <c r="A10" s="5" t="s">
        <v>25</v>
      </c>
      <c r="B10" s="36">
        <v>125</v>
      </c>
      <c r="C10" s="36">
        <v>125</v>
      </c>
      <c r="D10" s="36">
        <v>125</v>
      </c>
      <c r="E10" s="36">
        <v>125</v>
      </c>
      <c r="F10" s="36">
        <v>125</v>
      </c>
      <c r="G10" s="5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x14ac:dyDescent="0.25">
      <c r="A11" s="5"/>
      <c r="B11" s="14"/>
      <c r="C11" s="14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spans="1:17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9"/>
      <c r="Q12" s="10"/>
    </row>
    <row r="13" spans="1:17" x14ac:dyDescent="0.25">
      <c r="A13" s="5" t="s">
        <v>17</v>
      </c>
      <c r="B13" s="15">
        <f>B7-B10</f>
        <v>740.19999999999993</v>
      </c>
      <c r="C13" s="15">
        <f>C7-C10</f>
        <v>870.40000000000009</v>
      </c>
      <c r="D13" s="15">
        <f>D7-D10</f>
        <v>779.40000000000009</v>
      </c>
      <c r="E13" s="15">
        <f>E7-E10</f>
        <v>544.6</v>
      </c>
      <c r="F13" s="15">
        <f>F7-F10</f>
        <v>375.32000000000005</v>
      </c>
      <c r="G13" s="5"/>
      <c r="H13" s="9"/>
      <c r="I13" s="9"/>
      <c r="J13" s="9"/>
      <c r="K13" s="9"/>
      <c r="L13" s="9"/>
      <c r="M13" s="9"/>
      <c r="N13" s="9"/>
      <c r="O13" s="9"/>
      <c r="P13" s="9"/>
      <c r="Q13" s="10"/>
    </row>
    <row r="14" spans="1:17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9"/>
      <c r="Q14" s="10"/>
    </row>
    <row r="15" spans="1:17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9"/>
      <c r="Q15" s="10"/>
    </row>
    <row r="16" spans="1:17" x14ac:dyDescent="0.25">
      <c r="A16" s="5" t="s">
        <v>3</v>
      </c>
      <c r="B16" s="33">
        <v>48</v>
      </c>
      <c r="C16" s="33">
        <v>48</v>
      </c>
      <c r="D16" s="33">
        <v>47</v>
      </c>
      <c r="E16" s="33">
        <v>43</v>
      </c>
      <c r="F16" s="33">
        <v>55</v>
      </c>
      <c r="G16" s="5"/>
      <c r="H16" s="9"/>
      <c r="I16" s="9"/>
      <c r="J16" s="9"/>
      <c r="K16" s="9"/>
      <c r="L16" s="9"/>
      <c r="M16" s="9"/>
      <c r="N16" s="9"/>
      <c r="O16" s="9"/>
      <c r="P16" s="9"/>
      <c r="Q16" s="10"/>
    </row>
    <row r="17" spans="1:21" x14ac:dyDescent="0.25">
      <c r="A17" s="5" t="s">
        <v>9</v>
      </c>
      <c r="B17" s="33">
        <v>59</v>
      </c>
      <c r="C17" s="33">
        <v>37</v>
      </c>
      <c r="D17" s="33">
        <v>30</v>
      </c>
      <c r="E17" s="33">
        <v>32</v>
      </c>
      <c r="F17" s="33">
        <v>32</v>
      </c>
      <c r="G17" s="5"/>
      <c r="H17" s="9"/>
      <c r="I17" s="9"/>
      <c r="J17" s="9"/>
      <c r="K17" s="9"/>
      <c r="L17" s="9"/>
      <c r="M17" s="9"/>
      <c r="N17" s="9"/>
      <c r="O17" s="9"/>
      <c r="P17" s="9"/>
      <c r="Q17" s="10"/>
    </row>
    <row r="18" spans="1:21" x14ac:dyDescent="0.25">
      <c r="A18" s="5" t="s">
        <v>11</v>
      </c>
      <c r="B18" s="33">
        <v>12</v>
      </c>
      <c r="C18" s="33">
        <v>11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21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9"/>
      <c r="Q19" s="10"/>
    </row>
    <row r="20" spans="1:21" x14ac:dyDescent="0.25">
      <c r="A20" s="5" t="s">
        <v>30</v>
      </c>
      <c r="B20" s="33">
        <v>0</v>
      </c>
      <c r="C20" s="33">
        <v>0</v>
      </c>
      <c r="D20" s="33">
        <v>0</v>
      </c>
      <c r="E20" s="33">
        <v>0</v>
      </c>
      <c r="F20" s="33">
        <v>0</v>
      </c>
      <c r="G20" s="5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21" x14ac:dyDescent="0.25">
      <c r="A21" s="5" t="s">
        <v>31</v>
      </c>
      <c r="B21" s="33">
        <v>44</v>
      </c>
      <c r="C21" s="33">
        <v>33</v>
      </c>
      <c r="D21" s="33">
        <v>20</v>
      </c>
      <c r="E21" s="33">
        <v>19</v>
      </c>
      <c r="F21" s="33">
        <v>28</v>
      </c>
      <c r="G21" s="5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21" x14ac:dyDescent="0.25">
      <c r="A22" s="5" t="s">
        <v>32</v>
      </c>
      <c r="B22" s="33">
        <v>35</v>
      </c>
      <c r="C22" s="33">
        <v>29</v>
      </c>
      <c r="D22" s="33">
        <v>14</v>
      </c>
      <c r="E22" s="33">
        <v>14</v>
      </c>
      <c r="F22" s="33">
        <v>16</v>
      </c>
      <c r="G22" s="5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21" x14ac:dyDescent="0.25">
      <c r="A23" s="5" t="s">
        <v>6</v>
      </c>
      <c r="B23" s="33">
        <v>70</v>
      </c>
      <c r="C23" s="33">
        <v>64</v>
      </c>
      <c r="D23" s="33">
        <v>54</v>
      </c>
      <c r="E23" s="33">
        <v>45</v>
      </c>
      <c r="F23" s="33">
        <v>55</v>
      </c>
      <c r="G23" s="5"/>
      <c r="H23" s="9"/>
      <c r="I23" s="9"/>
      <c r="J23" s="9"/>
      <c r="K23" s="9"/>
      <c r="L23" s="9"/>
      <c r="M23" s="9"/>
      <c r="N23" s="9"/>
      <c r="O23" s="9"/>
      <c r="P23" s="9"/>
      <c r="Q23" s="10"/>
    </row>
    <row r="24" spans="1:21" x14ac:dyDescent="0.25">
      <c r="A24" s="5" t="s">
        <v>5</v>
      </c>
      <c r="B24" s="33">
        <v>49</v>
      </c>
      <c r="C24" s="33">
        <v>45</v>
      </c>
      <c r="D24" s="33">
        <v>45</v>
      </c>
      <c r="E24" s="33">
        <v>46</v>
      </c>
      <c r="F24" s="33">
        <v>47</v>
      </c>
      <c r="G24" s="5"/>
      <c r="H24" s="9"/>
      <c r="I24" s="9"/>
      <c r="J24" s="9"/>
      <c r="K24" s="9"/>
      <c r="L24" s="9"/>
      <c r="M24" s="9"/>
      <c r="N24" s="9"/>
      <c r="O24" s="9"/>
      <c r="P24" s="9"/>
      <c r="Q24" s="10"/>
    </row>
    <row r="25" spans="1:21" x14ac:dyDescent="0.25">
      <c r="A25" s="5" t="s">
        <v>24</v>
      </c>
      <c r="B25" s="33">
        <v>17</v>
      </c>
      <c r="C25" s="33">
        <v>17</v>
      </c>
      <c r="D25" s="33">
        <v>15</v>
      </c>
      <c r="E25" s="33">
        <v>15</v>
      </c>
      <c r="F25" s="33">
        <v>15</v>
      </c>
      <c r="G25" s="5"/>
      <c r="H25" s="9"/>
      <c r="I25" s="9"/>
      <c r="J25" s="9"/>
      <c r="K25" s="9"/>
      <c r="L25" s="9"/>
      <c r="M25" s="9"/>
      <c r="N25" s="9"/>
      <c r="O25" s="9"/>
      <c r="P25" s="9"/>
      <c r="Q25" s="10"/>
    </row>
    <row r="26" spans="1:21" x14ac:dyDescent="0.25">
      <c r="A26" s="5" t="s">
        <v>7</v>
      </c>
      <c r="B26" s="33">
        <v>49</v>
      </c>
      <c r="C26" s="33">
        <v>45</v>
      </c>
      <c r="D26" s="33">
        <v>47</v>
      </c>
      <c r="E26" s="33">
        <v>48</v>
      </c>
      <c r="F26" s="33">
        <v>48</v>
      </c>
      <c r="G26" s="5"/>
      <c r="H26" s="9"/>
      <c r="I26" s="9"/>
      <c r="J26" s="9"/>
      <c r="K26" s="9"/>
      <c r="L26" s="9"/>
      <c r="M26" s="9"/>
      <c r="N26" s="9"/>
      <c r="O26" s="9"/>
      <c r="P26" s="9"/>
      <c r="Q26" s="10"/>
      <c r="U26" s="1"/>
    </row>
    <row r="27" spans="1:21" x14ac:dyDescent="0.25">
      <c r="A27" s="5" t="s">
        <v>8</v>
      </c>
      <c r="B27" s="33">
        <v>14</v>
      </c>
      <c r="C27" s="33">
        <v>13</v>
      </c>
      <c r="D27" s="33">
        <v>13</v>
      </c>
      <c r="E27" s="33">
        <v>13</v>
      </c>
      <c r="F27" s="33">
        <v>12</v>
      </c>
      <c r="G27" s="5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21" x14ac:dyDescent="0.25">
      <c r="A28" s="5" t="s">
        <v>22</v>
      </c>
      <c r="B28" s="33">
        <v>77</v>
      </c>
      <c r="C28" s="33">
        <v>70</v>
      </c>
      <c r="D28" s="33">
        <v>42</v>
      </c>
      <c r="E28" s="33">
        <v>65</v>
      </c>
      <c r="F28" s="33">
        <v>65</v>
      </c>
      <c r="G28" s="5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21" x14ac:dyDescent="0.25">
      <c r="A29" s="5" t="s">
        <v>10</v>
      </c>
      <c r="B29" s="33">
        <v>21</v>
      </c>
      <c r="C29" s="33">
        <v>19</v>
      </c>
      <c r="D29" s="33">
        <v>18</v>
      </c>
      <c r="E29" s="33">
        <v>18</v>
      </c>
      <c r="F29" s="33">
        <v>17</v>
      </c>
      <c r="G29" s="5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21" x14ac:dyDescent="0.25">
      <c r="A30" s="5" t="s">
        <v>23</v>
      </c>
      <c r="B30" s="33">
        <v>32</v>
      </c>
      <c r="C30" s="33">
        <v>29</v>
      </c>
      <c r="D30" s="33">
        <v>14</v>
      </c>
      <c r="E30" s="33">
        <v>24</v>
      </c>
      <c r="F30" s="33">
        <v>4</v>
      </c>
      <c r="G30" s="5"/>
      <c r="H30" s="9"/>
      <c r="I30" s="9"/>
      <c r="J30" s="9"/>
      <c r="K30" s="9"/>
      <c r="L30" s="9"/>
      <c r="M30" s="9"/>
      <c r="N30" s="9"/>
      <c r="O30" s="9"/>
      <c r="P30" s="9"/>
      <c r="Q30" s="10"/>
      <c r="T30" s="1"/>
    </row>
    <row r="31" spans="1:21" x14ac:dyDescent="0.25">
      <c r="A31" s="5" t="s">
        <v>33</v>
      </c>
      <c r="B31" s="33">
        <v>7</v>
      </c>
      <c r="C31" s="33">
        <v>6</v>
      </c>
      <c r="D31" s="33">
        <v>6</v>
      </c>
      <c r="E31" s="33">
        <v>8</v>
      </c>
      <c r="F31" s="33">
        <v>9</v>
      </c>
      <c r="G31" s="5"/>
      <c r="H31" s="9"/>
      <c r="I31" s="9"/>
      <c r="J31" s="9"/>
      <c r="K31" s="9"/>
      <c r="L31" s="9"/>
      <c r="M31" s="9"/>
      <c r="N31" s="9"/>
      <c r="O31" s="9"/>
      <c r="P31" s="9"/>
      <c r="Q31" s="10"/>
      <c r="S31" s="1"/>
    </row>
    <row r="32" spans="1:21" x14ac:dyDescent="0.25">
      <c r="A32" s="5"/>
      <c r="B32" s="9"/>
      <c r="C32" s="9"/>
      <c r="D32" s="9"/>
      <c r="E32" s="9"/>
      <c r="F32" s="9"/>
      <c r="G32" s="5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1:17" x14ac:dyDescent="0.25">
      <c r="A33" s="5" t="s">
        <v>29</v>
      </c>
      <c r="B33" s="11">
        <f>SUM(B16:B31)</f>
        <v>534</v>
      </c>
      <c r="C33" s="11">
        <f>SUM(C16:C31)</f>
        <v>466</v>
      </c>
      <c r="D33" s="11">
        <f>SUM(D16:D31)</f>
        <v>375</v>
      </c>
      <c r="E33" s="11">
        <f>SUM(E16:E31)</f>
        <v>400</v>
      </c>
      <c r="F33" s="11">
        <f>SUM(F16:F31)</f>
        <v>413</v>
      </c>
      <c r="G33" s="5"/>
      <c r="H33" s="9"/>
      <c r="I33" s="9"/>
      <c r="J33" s="9"/>
      <c r="K33" s="9"/>
      <c r="L33" s="9"/>
      <c r="M33" s="9"/>
      <c r="N33" s="9"/>
      <c r="O33" s="9"/>
      <c r="P33" s="9"/>
      <c r="Q33" s="10"/>
    </row>
    <row r="34" spans="1:17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9"/>
      <c r="Q34" s="10"/>
    </row>
    <row r="35" spans="1:17" x14ac:dyDescent="0.25">
      <c r="A35" s="5" t="s">
        <v>16</v>
      </c>
      <c r="B35" s="11">
        <f>C13-B33</f>
        <v>336.40000000000009</v>
      </c>
      <c r="C35" s="11">
        <f>D13-C33</f>
        <v>313.40000000000009</v>
      </c>
      <c r="D35" s="11">
        <f>E13-D33</f>
        <v>169.60000000000002</v>
      </c>
      <c r="E35" s="11">
        <f>F13-E33</f>
        <v>-24.67999999999995</v>
      </c>
      <c r="F35" s="11">
        <f>F13-F33</f>
        <v>-37.67999999999995</v>
      </c>
      <c r="G35" s="5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9"/>
      <c r="Q36" s="10"/>
    </row>
    <row r="37" spans="1:17" x14ac:dyDescent="0.25">
      <c r="A37" s="5" t="s">
        <v>15</v>
      </c>
      <c r="B37" s="17">
        <f>B35/B33</f>
        <v>0.62996254681647956</v>
      </c>
      <c r="C37" s="17">
        <f t="shared" ref="C37:F37" si="0">C35/C33</f>
        <v>0.67253218884120192</v>
      </c>
      <c r="D37" s="17">
        <f t="shared" si="0"/>
        <v>0.45226666666666671</v>
      </c>
      <c r="E37" s="17">
        <f t="shared" si="0"/>
        <v>-6.1699999999999873E-2</v>
      </c>
      <c r="F37" s="17">
        <f t="shared" si="0"/>
        <v>-9.1234866828087041E-2</v>
      </c>
      <c r="G37" s="5"/>
      <c r="H37" s="9"/>
      <c r="I37" s="9"/>
      <c r="J37" s="9"/>
      <c r="K37" s="9"/>
      <c r="L37" s="9"/>
      <c r="M37" s="9"/>
      <c r="N37" s="9"/>
      <c r="O37" s="9"/>
      <c r="P37" s="9"/>
      <c r="Q37" s="10"/>
    </row>
    <row r="38" spans="1:17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9"/>
      <c r="Q38" s="10"/>
    </row>
    <row r="39" spans="1:17" x14ac:dyDescent="0.25">
      <c r="A39" s="5" t="s">
        <v>18</v>
      </c>
      <c r="B39" s="9"/>
      <c r="C39" s="11">
        <f>B35-C35</f>
        <v>23</v>
      </c>
      <c r="D39" s="11">
        <f>B35-D35</f>
        <v>166.80000000000007</v>
      </c>
      <c r="E39" s="11">
        <f>B35-E35</f>
        <v>361.08000000000004</v>
      </c>
      <c r="F39" s="11">
        <f>B35-F35</f>
        <v>374.08000000000004</v>
      </c>
      <c r="G39" s="5"/>
      <c r="H39" s="9"/>
      <c r="I39" s="9"/>
      <c r="J39" s="9"/>
      <c r="K39" s="9"/>
      <c r="L39" s="9"/>
      <c r="M39" s="9"/>
      <c r="N39" s="9"/>
      <c r="O39" s="9"/>
      <c r="P39" s="9"/>
      <c r="Q39" s="10"/>
    </row>
    <row r="40" spans="1:17" x14ac:dyDescent="0.25">
      <c r="A40" s="19" t="s">
        <v>42</v>
      </c>
      <c r="B40" s="9"/>
      <c r="C40" s="9"/>
      <c r="D40" s="9"/>
      <c r="E40" s="9"/>
      <c r="F40" s="9"/>
      <c r="G40" s="5"/>
      <c r="H40" s="9"/>
      <c r="I40" s="9"/>
      <c r="J40" s="9"/>
      <c r="K40" s="9"/>
      <c r="L40" s="9"/>
      <c r="M40" s="9"/>
      <c r="N40" s="9"/>
      <c r="O40" s="9"/>
      <c r="P40" s="9"/>
      <c r="Q40" s="10"/>
    </row>
    <row r="41" spans="1:17" x14ac:dyDescent="0.25">
      <c r="A41" s="5" t="s">
        <v>18</v>
      </c>
      <c r="B41" s="9"/>
      <c r="C41" s="20">
        <f>B37-C37</f>
        <v>-4.2569642024722354E-2</v>
      </c>
      <c r="D41" s="20">
        <f>B37-D37</f>
        <v>0.17769588014981286</v>
      </c>
      <c r="E41" s="20">
        <f>B37-E37</f>
        <v>0.69166254681647943</v>
      </c>
      <c r="F41" s="20">
        <f>B37-F37</f>
        <v>0.72119741364456658</v>
      </c>
      <c r="G41" s="5"/>
      <c r="H41" s="9"/>
      <c r="I41" s="9"/>
      <c r="J41" s="9"/>
      <c r="K41" s="9"/>
      <c r="L41" s="9"/>
      <c r="M41" s="9"/>
      <c r="N41" s="9"/>
      <c r="O41" s="9"/>
      <c r="P41" s="9"/>
      <c r="Q41" s="10"/>
    </row>
    <row r="42" spans="1:17" x14ac:dyDescent="0.25">
      <c r="A42" s="19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9"/>
      <c r="Q42" s="10"/>
    </row>
    <row r="43" spans="1:17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x14ac:dyDescent="0.25">
      <c r="A44" s="5" t="s">
        <v>26</v>
      </c>
      <c r="B44" s="22">
        <f>B33/B3</f>
        <v>43.203883495145632</v>
      </c>
      <c r="C44" s="22">
        <f t="shared" ref="C44:E44" si="1">C33/C3</f>
        <v>32.770745428973278</v>
      </c>
      <c r="D44" s="22">
        <f t="shared" si="1"/>
        <v>28.195488721804509</v>
      </c>
      <c r="E44" s="22">
        <f t="shared" si="1"/>
        <v>37.037037037037038</v>
      </c>
      <c r="F44" s="22">
        <f>F33/F3</f>
        <v>48.702830188679243</v>
      </c>
      <c r="G44" s="5"/>
      <c r="H44" s="9"/>
      <c r="I44" s="9"/>
      <c r="J44" s="9"/>
      <c r="K44" s="9"/>
      <c r="L44" s="9"/>
      <c r="M44" s="9"/>
      <c r="N44" s="9"/>
      <c r="O44" s="9"/>
      <c r="P44" s="9"/>
      <c r="Q44" s="10"/>
    </row>
    <row r="45" spans="1:17" x14ac:dyDescent="0.25">
      <c r="A45" s="19" t="s">
        <v>43</v>
      </c>
      <c r="B45" s="22"/>
      <c r="C45" s="22">
        <f>B44-C44</f>
        <v>10.433138066172354</v>
      </c>
      <c r="D45" s="22">
        <f>B44-D44</f>
        <v>15.008394773341124</v>
      </c>
      <c r="E45" s="22">
        <f>B44-E44</f>
        <v>6.1668464581085942</v>
      </c>
      <c r="F45" s="22">
        <f>B44-F44</f>
        <v>-5.4989466935336111</v>
      </c>
      <c r="G45" s="5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7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9"/>
      <c r="Q46" s="10"/>
    </row>
    <row r="47" spans="1:17" x14ac:dyDescent="0.25">
      <c r="A47" s="5" t="s">
        <v>27</v>
      </c>
      <c r="B47" s="11">
        <f>B33/C5</f>
        <v>7.628571428571429</v>
      </c>
      <c r="C47" s="11">
        <f>C33/D5</f>
        <v>6.8529411764705879</v>
      </c>
      <c r="D47" s="11">
        <f>D33/E5</f>
        <v>6.0483870967741939</v>
      </c>
      <c r="E47" s="11">
        <f>E33/F5</f>
        <v>6.7796610169491522</v>
      </c>
      <c r="F47" s="11">
        <f>F33/F5</f>
        <v>7</v>
      </c>
      <c r="G47" s="5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ht="15.75" thickBot="1" x14ac:dyDescent="0.3">
      <c r="A48" s="24" t="s">
        <v>43</v>
      </c>
      <c r="B48" s="25"/>
      <c r="C48" s="26">
        <f>B47-C47</f>
        <v>0.77563025210084113</v>
      </c>
      <c r="D48" s="26">
        <f>B47-D47</f>
        <v>1.5801843317972351</v>
      </c>
      <c r="E48" s="26">
        <f>B47-E47</f>
        <v>0.84891041162227676</v>
      </c>
      <c r="F48" s="26">
        <f>B47-F47</f>
        <v>0.628571428571429</v>
      </c>
      <c r="G48" s="5"/>
      <c r="H48" s="9"/>
      <c r="I48" s="9"/>
      <c r="J48" s="9"/>
      <c r="K48" s="9"/>
      <c r="L48" s="9"/>
      <c r="M48" s="9"/>
      <c r="N48" s="9"/>
      <c r="O48" s="9"/>
      <c r="P48" s="9"/>
      <c r="Q48" s="10"/>
    </row>
    <row r="49" spans="1:17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</row>
    <row r="50" spans="1:17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</row>
    <row r="51" spans="1:17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spans="1:17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0"/>
    </row>
    <row r="53" spans="1:17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0"/>
    </row>
    <row r="54" spans="1:17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</row>
    <row r="55" spans="1:17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  <row r="56" spans="1:17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</row>
    <row r="57" spans="1:17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</row>
    <row r="58" spans="1:17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0"/>
    </row>
    <row r="59" spans="1:17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0"/>
    </row>
    <row r="61" spans="1:17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0"/>
    </row>
    <row r="62" spans="1:17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0"/>
    </row>
    <row r="63" spans="1:17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0"/>
    </row>
    <row r="64" spans="1:17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0"/>
    </row>
    <row r="65" spans="1:17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</row>
    <row r="66" spans="1:17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0"/>
    </row>
    <row r="67" spans="1:17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10"/>
    </row>
    <row r="68" spans="1:17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0"/>
    </row>
    <row r="69" spans="1:17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10"/>
    </row>
    <row r="70" spans="1:17" x14ac:dyDescent="0.25">
      <c r="A70" s="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0"/>
    </row>
    <row r="71" spans="1:17" x14ac:dyDescent="0.25">
      <c r="A71" s="5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0"/>
    </row>
    <row r="72" spans="1:17" x14ac:dyDescent="0.25">
      <c r="A72" s="5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0"/>
    </row>
    <row r="73" spans="1:17" ht="15.75" thickBot="1" x14ac:dyDescent="0.3">
      <c r="A73" s="28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9"/>
    </row>
  </sheetData>
  <sheetProtection algorithmName="SHA-512" hashValue="Z4wMZJ+Kr2cN0olFbLSpyCWTpATB+rMeMLp2YXe798Zox5foaIC2GEOUMiT85B311lYQuRju+8Zodmtm6p9Npw==" saltValue="ge7D/qcAKDJJsBgeEKJWcA==" spinCount="100000" sheet="1" objects="1" scenarios="1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3F1CC-C806-473E-88E5-72C5895FB736}">
  <sheetPr codeName="Sheet6"/>
  <dimension ref="A1:P69"/>
  <sheetViews>
    <sheetView workbookViewId="0">
      <selection activeCell="B3" sqref="B3"/>
    </sheetView>
  </sheetViews>
  <sheetFormatPr defaultRowHeight="15" x14ac:dyDescent="0.25"/>
  <cols>
    <col min="1" max="1" width="29.140625" customWidth="1"/>
  </cols>
  <sheetData>
    <row r="1" spans="1:16" x14ac:dyDescent="0.25">
      <c r="A1" s="2" t="s">
        <v>34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7">
        <v>2019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3">
        <v>12.36</v>
      </c>
      <c r="C3" s="33">
        <v>14.22</v>
      </c>
      <c r="D3" s="33">
        <v>13.3</v>
      </c>
      <c r="E3" s="33">
        <v>10.8</v>
      </c>
      <c r="F3" s="33">
        <v>8.48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5">
        <v>70</v>
      </c>
      <c r="C5" s="35">
        <v>70</v>
      </c>
      <c r="D5" s="35">
        <v>68</v>
      </c>
      <c r="E5" s="35">
        <v>62</v>
      </c>
      <c r="F5" s="35">
        <v>59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865.19999999999993</v>
      </c>
      <c r="C7" s="11">
        <f>C3*C5</f>
        <v>995.40000000000009</v>
      </c>
      <c r="D7" s="11">
        <f>D3*D5</f>
        <v>904.40000000000009</v>
      </c>
      <c r="E7" s="11">
        <f>E3*E5</f>
        <v>669.6</v>
      </c>
      <c r="F7" s="11">
        <f>F3*F5</f>
        <v>500.32000000000005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21</v>
      </c>
      <c r="B10" s="37">
        <v>0.2</v>
      </c>
      <c r="C10" s="37">
        <v>0.2</v>
      </c>
      <c r="D10" s="37">
        <v>0.2</v>
      </c>
      <c r="E10" s="37">
        <v>0.2</v>
      </c>
      <c r="F10" s="38">
        <v>0.2</v>
      </c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20</v>
      </c>
      <c r="B11" s="30">
        <f>((B10*B5)*B3)</f>
        <v>173.04</v>
      </c>
      <c r="C11" s="30">
        <f t="shared" ref="C11:F11" si="0">((C10*C5)*C3)</f>
        <v>199.08</v>
      </c>
      <c r="D11" s="30">
        <f t="shared" si="0"/>
        <v>180.88000000000002</v>
      </c>
      <c r="E11" s="30">
        <f t="shared" si="0"/>
        <v>133.92000000000002</v>
      </c>
      <c r="F11" s="31">
        <f t="shared" si="0"/>
        <v>100.06400000000001</v>
      </c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(((1-B10)*B5)*B3)</f>
        <v>692.16</v>
      </c>
      <c r="C13" s="15">
        <f t="shared" ref="C13:F13" si="1">(((1-C10)*C5)*C3)</f>
        <v>796.32</v>
      </c>
      <c r="D13" s="15">
        <f t="shared" si="1"/>
        <v>723.5200000000001</v>
      </c>
      <c r="E13" s="15">
        <f t="shared" si="1"/>
        <v>535.68000000000006</v>
      </c>
      <c r="F13" s="16">
        <f t="shared" si="1"/>
        <v>400.25600000000003</v>
      </c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48</v>
      </c>
      <c r="C16" s="33">
        <v>48</v>
      </c>
      <c r="D16" s="33">
        <v>47</v>
      </c>
      <c r="E16" s="33">
        <v>43</v>
      </c>
      <c r="F16" s="33">
        <v>55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59</v>
      </c>
      <c r="C17" s="33">
        <v>37</v>
      </c>
      <c r="D17" s="33">
        <v>30</v>
      </c>
      <c r="E17" s="33">
        <v>32</v>
      </c>
      <c r="F17" s="33">
        <v>32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11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30</v>
      </c>
      <c r="B20" s="33">
        <v>0</v>
      </c>
      <c r="C20" s="33">
        <v>0</v>
      </c>
      <c r="D20" s="33">
        <v>0</v>
      </c>
      <c r="E20" s="33">
        <v>0</v>
      </c>
      <c r="F20" s="33">
        <v>0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31</v>
      </c>
      <c r="B21" s="33">
        <v>44</v>
      </c>
      <c r="C21" s="33">
        <v>33</v>
      </c>
      <c r="D21" s="33">
        <v>20</v>
      </c>
      <c r="E21" s="33">
        <v>19</v>
      </c>
      <c r="F21" s="33">
        <v>28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32</v>
      </c>
      <c r="B22" s="33">
        <v>35</v>
      </c>
      <c r="C22" s="33">
        <v>29</v>
      </c>
      <c r="D22" s="33">
        <v>14</v>
      </c>
      <c r="E22" s="33">
        <v>14</v>
      </c>
      <c r="F22" s="33">
        <v>16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70</v>
      </c>
      <c r="C23" s="33">
        <v>64</v>
      </c>
      <c r="D23" s="33">
        <v>54</v>
      </c>
      <c r="E23" s="33">
        <v>45</v>
      </c>
      <c r="F23" s="33">
        <v>55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49</v>
      </c>
      <c r="C24" s="33">
        <v>45</v>
      </c>
      <c r="D24" s="33">
        <v>45</v>
      </c>
      <c r="E24" s="33">
        <v>46</v>
      </c>
      <c r="F24" s="33">
        <v>47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24</v>
      </c>
      <c r="B25" s="33">
        <v>17</v>
      </c>
      <c r="C25" s="33">
        <v>17</v>
      </c>
      <c r="D25" s="33">
        <v>15</v>
      </c>
      <c r="E25" s="33">
        <v>15</v>
      </c>
      <c r="F25" s="33">
        <v>15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49</v>
      </c>
      <c r="C26" s="33">
        <v>45</v>
      </c>
      <c r="D26" s="33">
        <v>47</v>
      </c>
      <c r="E26" s="33">
        <v>48</v>
      </c>
      <c r="F26" s="33">
        <v>48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14</v>
      </c>
      <c r="C27" s="33">
        <v>13</v>
      </c>
      <c r="D27" s="33">
        <v>13</v>
      </c>
      <c r="E27" s="33">
        <v>13</v>
      </c>
      <c r="F27" s="33">
        <v>12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22</v>
      </c>
      <c r="B28" s="33">
        <v>77</v>
      </c>
      <c r="C28" s="33">
        <v>70</v>
      </c>
      <c r="D28" s="33">
        <v>42</v>
      </c>
      <c r="E28" s="33">
        <v>65</v>
      </c>
      <c r="F28" s="33">
        <v>65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21</v>
      </c>
      <c r="C29" s="33">
        <v>19</v>
      </c>
      <c r="D29" s="33">
        <v>18</v>
      </c>
      <c r="E29" s="33">
        <v>18</v>
      </c>
      <c r="F29" s="33">
        <v>17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23</v>
      </c>
      <c r="B30" s="33">
        <v>32</v>
      </c>
      <c r="C30" s="33">
        <v>29</v>
      </c>
      <c r="D30" s="33">
        <v>14</v>
      </c>
      <c r="E30" s="33">
        <v>24</v>
      </c>
      <c r="F30" s="33">
        <v>4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33</v>
      </c>
      <c r="B31" s="33">
        <v>7</v>
      </c>
      <c r="C31" s="33">
        <v>6</v>
      </c>
      <c r="D31" s="33">
        <v>6</v>
      </c>
      <c r="E31" s="33">
        <v>8</v>
      </c>
      <c r="F31" s="33">
        <v>9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6"/>
      <c r="C32" s="6"/>
      <c r="D32" s="6"/>
      <c r="E32" s="6"/>
      <c r="F32" s="6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29</v>
      </c>
      <c r="B33" s="11">
        <f>SUM(B16:B31)</f>
        <v>534</v>
      </c>
      <c r="C33" s="11">
        <f>SUM(C16:C31)</f>
        <v>466</v>
      </c>
      <c r="D33" s="11">
        <f>SUM(D16:D31)</f>
        <v>375</v>
      </c>
      <c r="E33" s="11">
        <f>SUM(E16:E31)</f>
        <v>400</v>
      </c>
      <c r="F33" s="11">
        <f>SUM(F16:F31)</f>
        <v>413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158.15999999999997</v>
      </c>
      <c r="C35" s="11">
        <f>C13-C33</f>
        <v>330.32000000000005</v>
      </c>
      <c r="D35" s="11">
        <f>D13-D33</f>
        <v>348.5200000000001</v>
      </c>
      <c r="E35" s="11">
        <f>E13-E33</f>
        <v>135.68000000000006</v>
      </c>
      <c r="F35" s="11">
        <f>F13-F33</f>
        <v>-12.743999999999971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0.29617977528089884</v>
      </c>
      <c r="C37" s="17">
        <f t="shared" ref="C37:F37" si="2">C35/C33</f>
        <v>0.70884120171673826</v>
      </c>
      <c r="D37" s="17">
        <f t="shared" si="2"/>
        <v>0.92938666666666692</v>
      </c>
      <c r="E37" s="17">
        <f t="shared" si="2"/>
        <v>0.33920000000000017</v>
      </c>
      <c r="F37" s="17">
        <f t="shared" si="2"/>
        <v>-3.0857142857142788E-2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-172.16000000000008</v>
      </c>
      <c r="D39" s="11">
        <f>B35-D35</f>
        <v>-190.36000000000013</v>
      </c>
      <c r="E39" s="11">
        <f>B35-E35</f>
        <v>22.479999999999905</v>
      </c>
      <c r="F39" s="11">
        <f>B35-F35</f>
        <v>170.90399999999994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42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7">
        <f>B37-C37</f>
        <v>-0.41266142643583942</v>
      </c>
      <c r="D41" s="17">
        <f>B37-D37</f>
        <v>-0.63320689138576802</v>
      </c>
      <c r="E41" s="17">
        <f>B37-E37</f>
        <v>-4.302022471910133E-2</v>
      </c>
      <c r="F41" s="17">
        <f>B37-F37</f>
        <v>0.32703691813804164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26</v>
      </c>
      <c r="B44" s="22">
        <f>B33/B3</f>
        <v>43.203883495145632</v>
      </c>
      <c r="C44" s="22">
        <f t="shared" ref="C44:F44" si="3">C33/C3</f>
        <v>32.770745428973278</v>
      </c>
      <c r="D44" s="22">
        <f t="shared" si="3"/>
        <v>28.195488721804509</v>
      </c>
      <c r="E44" s="22">
        <f t="shared" si="3"/>
        <v>37.037037037037038</v>
      </c>
      <c r="F44" s="22">
        <f t="shared" si="3"/>
        <v>48.702830188679243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43</v>
      </c>
      <c r="B45" s="22"/>
      <c r="C45" s="22">
        <f>B44-C44</f>
        <v>10.433138066172354</v>
      </c>
      <c r="D45" s="22">
        <f>B44-D44</f>
        <v>15.008394773341124</v>
      </c>
      <c r="E45" s="22">
        <f>B44-E44</f>
        <v>6.1668464581085942</v>
      </c>
      <c r="F45" s="22">
        <f>B44-F44</f>
        <v>-5.4989466935336111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27</v>
      </c>
      <c r="B47" s="11">
        <f>B33/B5</f>
        <v>7.628571428571429</v>
      </c>
      <c r="C47" s="11">
        <f t="shared" ref="C47:F47" si="4">C33/C5</f>
        <v>6.6571428571428575</v>
      </c>
      <c r="D47" s="11">
        <f t="shared" si="4"/>
        <v>5.5147058823529411</v>
      </c>
      <c r="E47" s="11">
        <f t="shared" si="4"/>
        <v>6.4516129032258061</v>
      </c>
      <c r="F47" s="11">
        <f t="shared" si="4"/>
        <v>7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43</v>
      </c>
      <c r="B48" s="25"/>
      <c r="C48" s="26">
        <f>B47-C47</f>
        <v>0.97142857142857153</v>
      </c>
      <c r="D48" s="26">
        <f>B47-D47</f>
        <v>2.1138655462184879</v>
      </c>
      <c r="E48" s="26">
        <f>B47-E47</f>
        <v>1.176958525345623</v>
      </c>
      <c r="F48" s="26">
        <f>B47-F47</f>
        <v>0.628571428571429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1:16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1:16" ht="15.75" thickBot="1" x14ac:dyDescent="0.3">
      <c r="A69" s="28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9"/>
    </row>
  </sheetData>
  <sheetProtection algorithmName="SHA-512" hashValue="X+FfUj4ATvew9t5U/nPJws3Zqy742ALLj3WI+LQsd7FDNequDgLF+zATORchgM/pgpwjj5zJ8oMXzjFVNAmBLQ==" saltValue="r9OlASDH+UjUtamLKEWRAQ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595A-7C40-439D-9A20-F9EF7300F575}">
  <sheetPr codeName="Sheet7"/>
  <dimension ref="A1:P70"/>
  <sheetViews>
    <sheetView workbookViewId="0">
      <selection activeCell="B3" sqref="B3:F3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35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7">
        <v>2019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37</v>
      </c>
      <c r="B3" s="33">
        <v>16</v>
      </c>
      <c r="C3" s="33">
        <v>15.75</v>
      </c>
      <c r="D3" s="33">
        <v>13.7</v>
      </c>
      <c r="E3" s="33">
        <v>12.6</v>
      </c>
      <c r="F3" s="33">
        <v>10.8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9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38</v>
      </c>
      <c r="B5" s="35">
        <v>70</v>
      </c>
      <c r="C5" s="35">
        <v>70</v>
      </c>
      <c r="D5" s="35">
        <v>65</v>
      </c>
      <c r="E5" s="35">
        <v>62</v>
      </c>
      <c r="F5" s="35">
        <v>71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1120</v>
      </c>
      <c r="C7" s="11">
        <f t="shared" ref="C7:F7" si="0">C3*C5</f>
        <v>1102.5</v>
      </c>
      <c r="D7" s="11">
        <f t="shared" si="0"/>
        <v>890.5</v>
      </c>
      <c r="E7" s="11">
        <f t="shared" si="0"/>
        <v>781.19999999999993</v>
      </c>
      <c r="F7" s="11">
        <f t="shared" si="0"/>
        <v>766.80000000000007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25</v>
      </c>
      <c r="B10" s="36">
        <v>125</v>
      </c>
      <c r="C10" s="36">
        <v>125</v>
      </c>
      <c r="D10" s="36">
        <v>125</v>
      </c>
      <c r="E10" s="36">
        <v>125</v>
      </c>
      <c r="F10" s="36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9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995</v>
      </c>
      <c r="C13" s="15">
        <f>C7-C10</f>
        <v>977.5</v>
      </c>
      <c r="D13" s="15">
        <f t="shared" ref="D13:F13" si="1">D7-D10</f>
        <v>765.5</v>
      </c>
      <c r="E13" s="15">
        <f t="shared" si="1"/>
        <v>656.19999999999993</v>
      </c>
      <c r="F13" s="15">
        <f t="shared" si="1"/>
        <v>641.80000000000007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70</v>
      </c>
      <c r="C16" s="33">
        <v>70</v>
      </c>
      <c r="D16" s="33">
        <v>70</v>
      </c>
      <c r="E16" s="33">
        <v>70</v>
      </c>
      <c r="F16" s="33">
        <v>70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208</v>
      </c>
      <c r="C17" s="33">
        <v>138</v>
      </c>
      <c r="D17" s="33">
        <v>89</v>
      </c>
      <c r="E17" s="33">
        <v>112</v>
      </c>
      <c r="F17" s="33">
        <v>115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13</v>
      </c>
      <c r="C18" s="33">
        <v>12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70</v>
      </c>
      <c r="C19" s="33">
        <v>70</v>
      </c>
      <c r="D19" s="33">
        <v>70</v>
      </c>
      <c r="E19" s="33">
        <v>70</v>
      </c>
      <c r="F19" s="33">
        <v>70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30</v>
      </c>
      <c r="B20" s="33">
        <v>113.1</v>
      </c>
      <c r="C20" s="33">
        <v>99</v>
      </c>
      <c r="D20" s="33">
        <v>49</v>
      </c>
      <c r="E20" s="33">
        <v>53</v>
      </c>
      <c r="F20" s="33">
        <v>56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31</v>
      </c>
      <c r="B21" s="33">
        <v>35</v>
      </c>
      <c r="C21" s="33">
        <v>26</v>
      </c>
      <c r="D21" s="33">
        <v>16</v>
      </c>
      <c r="E21" s="33">
        <v>15</v>
      </c>
      <c r="F21" s="33">
        <v>22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32</v>
      </c>
      <c r="B22" s="33">
        <v>42</v>
      </c>
      <c r="C22" s="33">
        <v>35</v>
      </c>
      <c r="D22" s="33">
        <v>17</v>
      </c>
      <c r="E22" s="33">
        <v>16</v>
      </c>
      <c r="F22" s="33">
        <v>19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30</v>
      </c>
      <c r="C23" s="33">
        <v>27</v>
      </c>
      <c r="D23" s="33">
        <v>9</v>
      </c>
      <c r="E23" s="33">
        <v>13</v>
      </c>
      <c r="F23" s="33">
        <v>11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33</v>
      </c>
      <c r="C24" s="33">
        <v>30</v>
      </c>
      <c r="D24" s="33">
        <v>48</v>
      </c>
      <c r="E24" s="33">
        <v>48</v>
      </c>
      <c r="F24" s="33">
        <v>49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24</v>
      </c>
      <c r="B25" s="33">
        <v>21</v>
      </c>
      <c r="C25" s="33">
        <v>21</v>
      </c>
      <c r="D25" s="33">
        <v>21</v>
      </c>
      <c r="E25" s="33">
        <v>21</v>
      </c>
      <c r="F25" s="33">
        <v>21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7</v>
      </c>
      <c r="C26" s="33">
        <v>6</v>
      </c>
      <c r="D26" s="33">
        <v>4</v>
      </c>
      <c r="E26" s="33">
        <v>14</v>
      </c>
      <c r="F26" s="33">
        <v>4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17</v>
      </c>
      <c r="C27" s="33">
        <v>16</v>
      </c>
      <c r="D27" s="33">
        <v>18</v>
      </c>
      <c r="E27" s="33">
        <v>17</v>
      </c>
      <c r="F27" s="33">
        <v>16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22</v>
      </c>
      <c r="B28" s="33">
        <v>35</v>
      </c>
      <c r="C28" s="33">
        <v>32</v>
      </c>
      <c r="D28" s="33">
        <v>38</v>
      </c>
      <c r="E28" s="33">
        <v>36</v>
      </c>
      <c r="F28" s="33">
        <v>36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33</v>
      </c>
      <c r="C29" s="33">
        <v>30</v>
      </c>
      <c r="D29" s="33">
        <v>29</v>
      </c>
      <c r="E29" s="33">
        <v>29</v>
      </c>
      <c r="F29" s="33">
        <v>29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23</v>
      </c>
      <c r="B30" s="33">
        <v>1</v>
      </c>
      <c r="C30" s="33">
        <v>1</v>
      </c>
      <c r="D30" s="33">
        <v>1</v>
      </c>
      <c r="E30" s="33">
        <v>7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33</v>
      </c>
      <c r="B31" s="33">
        <v>10</v>
      </c>
      <c r="C31" s="33">
        <v>9</v>
      </c>
      <c r="D31" s="33">
        <v>8</v>
      </c>
      <c r="E31" s="33">
        <v>11</v>
      </c>
      <c r="F31" s="33">
        <v>13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29</v>
      </c>
      <c r="B33" s="11">
        <f>SUM(B16:B31)</f>
        <v>738.1</v>
      </c>
      <c r="C33" s="11">
        <f t="shared" ref="C33:F33" si="2">SUM(C16:C31)</f>
        <v>622</v>
      </c>
      <c r="D33" s="11">
        <f t="shared" si="2"/>
        <v>497</v>
      </c>
      <c r="E33" s="11">
        <f t="shared" si="2"/>
        <v>542</v>
      </c>
      <c r="F33" s="11">
        <f t="shared" si="2"/>
        <v>541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256.89999999999998</v>
      </c>
      <c r="C35" s="11">
        <f>C13-C33</f>
        <v>355.5</v>
      </c>
      <c r="D35" s="11">
        <f>D13-D33</f>
        <v>268.5</v>
      </c>
      <c r="E35" s="11">
        <f>E13-E33</f>
        <v>114.19999999999993</v>
      </c>
      <c r="F35" s="12">
        <f>F13-F33</f>
        <v>100.80000000000007</v>
      </c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0.3480558189947161</v>
      </c>
      <c r="C37" s="17">
        <f t="shared" ref="C37:F37" si="3">C35/C33</f>
        <v>0.57154340836012862</v>
      </c>
      <c r="D37" s="17">
        <f t="shared" si="3"/>
        <v>0.54024144869215296</v>
      </c>
      <c r="E37" s="17">
        <f t="shared" si="3"/>
        <v>0.21070110701106998</v>
      </c>
      <c r="F37" s="18">
        <f t="shared" si="3"/>
        <v>0.18632162661737536</v>
      </c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-98.600000000000023</v>
      </c>
      <c r="D39" s="11">
        <f>B35-D35</f>
        <v>-11.600000000000023</v>
      </c>
      <c r="E39" s="11">
        <f>B35-E35</f>
        <v>142.70000000000005</v>
      </c>
      <c r="F39" s="12">
        <f>B35-F35</f>
        <v>156.09999999999991</v>
      </c>
      <c r="G39" s="9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42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20">
        <f>B37-C37</f>
        <v>-0.22348758936541252</v>
      </c>
      <c r="D41" s="20">
        <f>B37-D37</f>
        <v>-0.19218562969743685</v>
      </c>
      <c r="E41" s="20">
        <f>B37-E37</f>
        <v>0.13735471198364613</v>
      </c>
      <c r="F41" s="21">
        <f>B37-F37</f>
        <v>0.16173419237734074</v>
      </c>
      <c r="G41" s="9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26</v>
      </c>
      <c r="B44" s="22">
        <f>B33/B3</f>
        <v>46.131250000000001</v>
      </c>
      <c r="C44" s="22">
        <f t="shared" ref="C44:F44" si="4">C33/C3</f>
        <v>39.492063492063494</v>
      </c>
      <c r="D44" s="22">
        <f t="shared" si="4"/>
        <v>36.277372262773724</v>
      </c>
      <c r="E44" s="22">
        <f t="shared" si="4"/>
        <v>43.015873015873019</v>
      </c>
      <c r="F44" s="23">
        <f t="shared" si="4"/>
        <v>50.092592592592588</v>
      </c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43</v>
      </c>
      <c r="B45" s="22"/>
      <c r="C45" s="22">
        <f>B44-C44</f>
        <v>6.6391865079365076</v>
      </c>
      <c r="D45" s="22">
        <f>B44-D44</f>
        <v>9.8538777372262771</v>
      </c>
      <c r="E45" s="22">
        <f>B44-E44</f>
        <v>3.1153769841269821</v>
      </c>
      <c r="F45" s="23">
        <f>B44-F44</f>
        <v>-3.9613425925925867</v>
      </c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27</v>
      </c>
      <c r="B47" s="11">
        <f>B33/B5</f>
        <v>10.544285714285715</v>
      </c>
      <c r="C47" s="11">
        <f t="shared" ref="C47:F47" si="5">C33/C5</f>
        <v>8.8857142857142861</v>
      </c>
      <c r="D47" s="11">
        <f t="shared" si="5"/>
        <v>7.6461538461538465</v>
      </c>
      <c r="E47" s="11">
        <f t="shared" si="5"/>
        <v>8.741935483870968</v>
      </c>
      <c r="F47" s="12">
        <f t="shared" si="5"/>
        <v>7.619718309859155</v>
      </c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43</v>
      </c>
      <c r="B48" s="25"/>
      <c r="C48" s="26">
        <f>B47-C47</f>
        <v>1.6585714285714293</v>
      </c>
      <c r="D48" s="26">
        <f>B47-D47</f>
        <v>2.8981318681318688</v>
      </c>
      <c r="E48" s="26">
        <f>B47-E47</f>
        <v>1.8023502304147474</v>
      </c>
      <c r="F48" s="27">
        <f>B47-F47</f>
        <v>2.9245674044265604</v>
      </c>
      <c r="G48" s="9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1:16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1:16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10"/>
    </row>
    <row r="70" spans="1:16" ht="15.75" thickBot="1" x14ac:dyDescent="0.3">
      <c r="A70" s="28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9"/>
    </row>
  </sheetData>
  <sheetProtection algorithmName="SHA-512" hashValue="kqbpgSRw6kzFRyumUD4+cZMCvuuTYKd2jZMW8LFjAWSpzzzNx/4ec/WZwDjD3Zn4njuI/eg0/bs8njGcJvmcNA==" saltValue="Nn8unTVYvY5t8dcGC9BgD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B1C1-0644-4563-B7DF-BA32A26771D6}">
  <sheetPr codeName="Sheet8"/>
  <dimension ref="A1:Q71"/>
  <sheetViews>
    <sheetView workbookViewId="0">
      <selection activeCell="B3" sqref="B3"/>
    </sheetView>
  </sheetViews>
  <sheetFormatPr defaultRowHeight="15" x14ac:dyDescent="0.25"/>
  <cols>
    <col min="1" max="1" width="29.140625" customWidth="1"/>
  </cols>
  <sheetData>
    <row r="1" spans="1:17" x14ac:dyDescent="0.25">
      <c r="A1" s="2" t="s">
        <v>35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7">
        <v>2019</v>
      </c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x14ac:dyDescent="0.25">
      <c r="A3" s="5" t="s">
        <v>37</v>
      </c>
      <c r="B3" s="33">
        <v>16</v>
      </c>
      <c r="C3" s="33">
        <v>15.75</v>
      </c>
      <c r="D3" s="33">
        <v>13.7</v>
      </c>
      <c r="E3" s="33">
        <v>12.6</v>
      </c>
      <c r="F3" s="33">
        <v>10.8</v>
      </c>
      <c r="G3" s="5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x14ac:dyDescent="0.25">
      <c r="A4" s="5"/>
      <c r="B4" s="8"/>
      <c r="C4" s="9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x14ac:dyDescent="0.25">
      <c r="A5" s="5" t="s">
        <v>38</v>
      </c>
      <c r="B5" s="35">
        <v>70</v>
      </c>
      <c r="C5" s="35">
        <v>70</v>
      </c>
      <c r="D5" s="35">
        <v>65</v>
      </c>
      <c r="E5" s="35">
        <v>62</v>
      </c>
      <c r="F5" s="35">
        <v>71</v>
      </c>
      <c r="G5" s="5"/>
      <c r="H5" s="9"/>
      <c r="I5" s="9"/>
      <c r="J5" s="9"/>
      <c r="K5" s="9"/>
      <c r="L5" s="9"/>
      <c r="M5" s="9"/>
      <c r="N5" s="9"/>
      <c r="O5" s="9"/>
      <c r="P5" s="9"/>
      <c r="Q5" s="10"/>
    </row>
    <row r="6" spans="1:17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x14ac:dyDescent="0.25">
      <c r="A7" s="5" t="s">
        <v>13</v>
      </c>
      <c r="B7" s="11">
        <f>B3*B5</f>
        <v>1120</v>
      </c>
      <c r="C7" s="11">
        <f t="shared" ref="C7:F7" si="0">C3*C5</f>
        <v>1102.5</v>
      </c>
      <c r="D7" s="11">
        <f t="shared" si="0"/>
        <v>890.5</v>
      </c>
      <c r="E7" s="11">
        <f t="shared" si="0"/>
        <v>781.19999999999993</v>
      </c>
      <c r="F7" s="11">
        <f t="shared" si="0"/>
        <v>766.80000000000007</v>
      </c>
      <c r="G7" s="5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9"/>
      <c r="Q8" s="10"/>
    </row>
    <row r="9" spans="1:17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9"/>
      <c r="Q9" s="10"/>
    </row>
    <row r="10" spans="1:17" x14ac:dyDescent="0.25">
      <c r="A10" s="5" t="s">
        <v>21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x14ac:dyDescent="0.25">
      <c r="A11" s="5" t="s">
        <v>20</v>
      </c>
      <c r="B11" s="30">
        <f>((B10*B5)*B3)</f>
        <v>224</v>
      </c>
      <c r="C11" s="30">
        <f t="shared" ref="C11:F11" si="1">((C10*C5)*C3)</f>
        <v>220.5</v>
      </c>
      <c r="D11" s="30">
        <f t="shared" si="1"/>
        <v>178.1</v>
      </c>
      <c r="E11" s="30">
        <f t="shared" si="1"/>
        <v>156.24</v>
      </c>
      <c r="F11" s="30">
        <f t="shared" si="1"/>
        <v>153.36000000000001</v>
      </c>
      <c r="G11" s="5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spans="1:17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9"/>
      <c r="Q12" s="10"/>
    </row>
    <row r="13" spans="1:17" x14ac:dyDescent="0.25">
      <c r="A13" s="5" t="s">
        <v>17</v>
      </c>
      <c r="B13" s="11">
        <f>(((1-B10)*B5)*B3)</f>
        <v>896</v>
      </c>
      <c r="C13" s="11">
        <f t="shared" ref="C13:F13" si="2">(((1-C10)*C5)*C3)</f>
        <v>882</v>
      </c>
      <c r="D13" s="11">
        <f t="shared" si="2"/>
        <v>712.4</v>
      </c>
      <c r="E13" s="11">
        <f t="shared" si="2"/>
        <v>624.96</v>
      </c>
      <c r="F13" s="11">
        <f t="shared" si="2"/>
        <v>613.44000000000005</v>
      </c>
      <c r="G13" s="5"/>
      <c r="H13" s="9"/>
      <c r="I13" s="9"/>
      <c r="J13" s="9"/>
      <c r="K13" s="9"/>
      <c r="L13" s="9"/>
      <c r="M13" s="9"/>
      <c r="N13" s="9"/>
      <c r="O13" s="9"/>
      <c r="P13" s="9"/>
      <c r="Q13" s="10"/>
    </row>
    <row r="14" spans="1:17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9"/>
      <c r="Q14" s="10"/>
    </row>
    <row r="15" spans="1:17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9"/>
      <c r="P15" s="9"/>
      <c r="Q15" s="10"/>
    </row>
    <row r="16" spans="1:17" x14ac:dyDescent="0.25">
      <c r="A16" s="5" t="s">
        <v>3</v>
      </c>
      <c r="B16" s="33">
        <v>70</v>
      </c>
      <c r="C16" s="33">
        <v>70</v>
      </c>
      <c r="D16" s="33">
        <v>70</v>
      </c>
      <c r="E16" s="33">
        <v>70</v>
      </c>
      <c r="F16" s="33">
        <v>70</v>
      </c>
      <c r="G16" s="5"/>
      <c r="H16" s="9"/>
      <c r="I16" s="9"/>
      <c r="J16" s="9"/>
      <c r="K16" s="9"/>
      <c r="L16" s="9"/>
      <c r="M16" s="9"/>
      <c r="N16" s="9"/>
      <c r="O16" s="9"/>
      <c r="P16" s="9"/>
      <c r="Q16" s="10"/>
    </row>
    <row r="17" spans="1:17" x14ac:dyDescent="0.25">
      <c r="A17" s="5" t="s">
        <v>9</v>
      </c>
      <c r="B17" s="33">
        <v>208</v>
      </c>
      <c r="C17" s="33">
        <v>138</v>
      </c>
      <c r="D17" s="33">
        <v>89</v>
      </c>
      <c r="E17" s="33">
        <v>112</v>
      </c>
      <c r="F17" s="33">
        <v>115</v>
      </c>
      <c r="G17" s="5"/>
      <c r="H17" s="9"/>
      <c r="I17" s="9"/>
      <c r="J17" s="9"/>
      <c r="K17" s="9"/>
      <c r="L17" s="9"/>
      <c r="M17" s="9"/>
      <c r="N17" s="9"/>
      <c r="O17" s="9"/>
      <c r="P17" s="9"/>
      <c r="Q17" s="10"/>
    </row>
    <row r="18" spans="1:17" x14ac:dyDescent="0.25">
      <c r="A18" s="5" t="s">
        <v>11</v>
      </c>
      <c r="B18" s="33">
        <v>13</v>
      </c>
      <c r="C18" s="33">
        <v>12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17" x14ac:dyDescent="0.25">
      <c r="A19" s="5" t="s">
        <v>4</v>
      </c>
      <c r="B19" s="33">
        <v>70</v>
      </c>
      <c r="C19" s="33">
        <v>70</v>
      </c>
      <c r="D19" s="33">
        <v>70</v>
      </c>
      <c r="E19" s="33">
        <v>70</v>
      </c>
      <c r="F19" s="33">
        <v>70</v>
      </c>
      <c r="G19" s="5"/>
      <c r="H19" s="9"/>
      <c r="I19" s="9"/>
      <c r="J19" s="9"/>
      <c r="K19" s="9"/>
      <c r="L19" s="9"/>
      <c r="M19" s="9"/>
      <c r="N19" s="9"/>
      <c r="O19" s="9"/>
      <c r="P19" s="9"/>
      <c r="Q19" s="10"/>
    </row>
    <row r="20" spans="1:17" x14ac:dyDescent="0.25">
      <c r="A20" s="5" t="s">
        <v>30</v>
      </c>
      <c r="B20" s="33">
        <v>113.1</v>
      </c>
      <c r="C20" s="33">
        <v>99</v>
      </c>
      <c r="D20" s="33">
        <v>49</v>
      </c>
      <c r="E20" s="33">
        <v>53</v>
      </c>
      <c r="F20" s="33">
        <v>56</v>
      </c>
      <c r="G20" s="5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17" x14ac:dyDescent="0.25">
      <c r="A21" s="5" t="s">
        <v>31</v>
      </c>
      <c r="B21" s="33">
        <v>35</v>
      </c>
      <c r="C21" s="33">
        <v>26</v>
      </c>
      <c r="D21" s="33">
        <v>16</v>
      </c>
      <c r="E21" s="33">
        <v>15</v>
      </c>
      <c r="F21" s="33">
        <v>22</v>
      </c>
      <c r="G21" s="5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17" x14ac:dyDescent="0.25">
      <c r="A22" s="5" t="s">
        <v>32</v>
      </c>
      <c r="B22" s="33">
        <v>42</v>
      </c>
      <c r="C22" s="33">
        <v>35</v>
      </c>
      <c r="D22" s="33">
        <v>17</v>
      </c>
      <c r="E22" s="33">
        <v>16</v>
      </c>
      <c r="F22" s="33">
        <v>19</v>
      </c>
      <c r="G22" s="5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17" x14ac:dyDescent="0.25">
      <c r="A23" s="5" t="s">
        <v>6</v>
      </c>
      <c r="B23" s="33">
        <v>30</v>
      </c>
      <c r="C23" s="33">
        <v>27</v>
      </c>
      <c r="D23" s="33">
        <v>9</v>
      </c>
      <c r="E23" s="33">
        <v>13</v>
      </c>
      <c r="F23" s="33">
        <v>11</v>
      </c>
      <c r="G23" s="5"/>
      <c r="H23" s="9"/>
      <c r="I23" s="9"/>
      <c r="J23" s="9"/>
      <c r="K23" s="9"/>
      <c r="L23" s="9"/>
      <c r="M23" s="9"/>
      <c r="N23" s="9"/>
      <c r="O23" s="9"/>
      <c r="P23" s="9"/>
      <c r="Q23" s="10"/>
    </row>
    <row r="24" spans="1:17" x14ac:dyDescent="0.25">
      <c r="A24" s="5" t="s">
        <v>5</v>
      </c>
      <c r="B24" s="33">
        <v>33</v>
      </c>
      <c r="C24" s="33">
        <v>30</v>
      </c>
      <c r="D24" s="33">
        <v>48</v>
      </c>
      <c r="E24" s="33">
        <v>48</v>
      </c>
      <c r="F24" s="33">
        <v>49</v>
      </c>
      <c r="G24" s="5"/>
      <c r="H24" s="9"/>
      <c r="I24" s="9"/>
      <c r="J24" s="9"/>
      <c r="K24" s="9"/>
      <c r="L24" s="9"/>
      <c r="M24" s="9"/>
      <c r="N24" s="9"/>
      <c r="O24" s="9"/>
      <c r="P24" s="9"/>
      <c r="Q24" s="10"/>
    </row>
    <row r="25" spans="1:17" x14ac:dyDescent="0.25">
      <c r="A25" s="5" t="s">
        <v>24</v>
      </c>
      <c r="B25" s="33">
        <v>21</v>
      </c>
      <c r="C25" s="33">
        <v>21</v>
      </c>
      <c r="D25" s="33">
        <v>21</v>
      </c>
      <c r="E25" s="33">
        <v>21</v>
      </c>
      <c r="F25" s="33">
        <v>21</v>
      </c>
      <c r="G25" s="5"/>
      <c r="H25" s="9"/>
      <c r="I25" s="9"/>
      <c r="J25" s="9"/>
      <c r="K25" s="9"/>
      <c r="L25" s="9"/>
      <c r="M25" s="9"/>
      <c r="N25" s="9"/>
      <c r="O25" s="9"/>
      <c r="P25" s="9"/>
      <c r="Q25" s="10"/>
    </row>
    <row r="26" spans="1:17" x14ac:dyDescent="0.25">
      <c r="A26" s="5" t="s">
        <v>7</v>
      </c>
      <c r="B26" s="33">
        <v>7</v>
      </c>
      <c r="C26" s="33">
        <v>6</v>
      </c>
      <c r="D26" s="33">
        <v>4</v>
      </c>
      <c r="E26" s="33">
        <v>14</v>
      </c>
      <c r="F26" s="33">
        <v>4</v>
      </c>
      <c r="G26" s="5"/>
      <c r="H26" s="9"/>
      <c r="I26" s="9"/>
      <c r="J26" s="9"/>
      <c r="K26" s="9"/>
      <c r="L26" s="9"/>
      <c r="M26" s="9"/>
      <c r="N26" s="9"/>
      <c r="O26" s="9"/>
      <c r="P26" s="9"/>
      <c r="Q26" s="10"/>
    </row>
    <row r="27" spans="1:17" x14ac:dyDescent="0.25">
      <c r="A27" s="5" t="s">
        <v>8</v>
      </c>
      <c r="B27" s="33">
        <v>17</v>
      </c>
      <c r="C27" s="33">
        <v>16</v>
      </c>
      <c r="D27" s="33">
        <v>18</v>
      </c>
      <c r="E27" s="33">
        <v>17</v>
      </c>
      <c r="F27" s="33">
        <v>16</v>
      </c>
      <c r="G27" s="5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17" x14ac:dyDescent="0.25">
      <c r="A28" s="5" t="s">
        <v>22</v>
      </c>
      <c r="B28" s="33">
        <v>35</v>
      </c>
      <c r="C28" s="33">
        <v>32</v>
      </c>
      <c r="D28" s="33">
        <v>38</v>
      </c>
      <c r="E28" s="33">
        <v>36</v>
      </c>
      <c r="F28" s="33">
        <v>36</v>
      </c>
      <c r="G28" s="5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17" x14ac:dyDescent="0.25">
      <c r="A29" s="5" t="s">
        <v>10</v>
      </c>
      <c r="B29" s="33">
        <v>33</v>
      </c>
      <c r="C29" s="33">
        <v>30</v>
      </c>
      <c r="D29" s="33">
        <v>29</v>
      </c>
      <c r="E29" s="33">
        <v>29</v>
      </c>
      <c r="F29" s="33">
        <v>29</v>
      </c>
      <c r="G29" s="5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17" x14ac:dyDescent="0.25">
      <c r="A30" s="5" t="s">
        <v>23</v>
      </c>
      <c r="B30" s="33">
        <v>1</v>
      </c>
      <c r="C30" s="33">
        <v>1</v>
      </c>
      <c r="D30" s="33">
        <v>1</v>
      </c>
      <c r="E30" s="33">
        <v>7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9"/>
      <c r="P30" s="9"/>
      <c r="Q30" s="10"/>
    </row>
    <row r="31" spans="1:17" x14ac:dyDescent="0.25">
      <c r="A31" s="5" t="s">
        <v>33</v>
      </c>
      <c r="B31" s="33">
        <v>10</v>
      </c>
      <c r="C31" s="33">
        <v>9</v>
      </c>
      <c r="D31" s="33">
        <v>8</v>
      </c>
      <c r="E31" s="33">
        <v>11</v>
      </c>
      <c r="F31" s="33">
        <v>13</v>
      </c>
      <c r="G31" s="5"/>
      <c r="H31" s="9"/>
      <c r="I31" s="9"/>
      <c r="J31" s="9"/>
      <c r="K31" s="9"/>
      <c r="L31" s="9"/>
      <c r="M31" s="9"/>
      <c r="N31" s="9"/>
      <c r="O31" s="9"/>
      <c r="P31" s="9"/>
      <c r="Q31" s="10"/>
    </row>
    <row r="32" spans="1:17" x14ac:dyDescent="0.25">
      <c r="A32" s="5"/>
      <c r="B32" s="6"/>
      <c r="C32" s="6"/>
      <c r="D32" s="6"/>
      <c r="E32" s="6"/>
      <c r="F32" s="7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1:17" x14ac:dyDescent="0.25">
      <c r="A33" s="5" t="s">
        <v>29</v>
      </c>
      <c r="B33" s="11">
        <f>SUM(B16:B31)</f>
        <v>738.1</v>
      </c>
      <c r="C33" s="11">
        <f>SUM(C16:C31)</f>
        <v>622</v>
      </c>
      <c r="D33" s="11">
        <f>SUM(D16:D31)</f>
        <v>497</v>
      </c>
      <c r="E33" s="11">
        <f>SUM(E16:E31)</f>
        <v>542</v>
      </c>
      <c r="F33" s="12">
        <f>SUM(F16:F31)</f>
        <v>541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</row>
    <row r="34" spans="1:17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9"/>
      <c r="Q34" s="10"/>
    </row>
    <row r="35" spans="1:17" x14ac:dyDescent="0.25">
      <c r="A35" s="5" t="s">
        <v>16</v>
      </c>
      <c r="B35" s="11">
        <f>B13-B33</f>
        <v>157.89999999999998</v>
      </c>
      <c r="C35" s="11">
        <f>C13-C33</f>
        <v>260</v>
      </c>
      <c r="D35" s="11">
        <f>D13-D33</f>
        <v>215.39999999999998</v>
      </c>
      <c r="E35" s="11">
        <f>E13-E33</f>
        <v>82.960000000000036</v>
      </c>
      <c r="F35" s="12">
        <f>F13-F33</f>
        <v>72.440000000000055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9"/>
      <c r="Q36" s="10"/>
    </row>
    <row r="37" spans="1:17" x14ac:dyDescent="0.25">
      <c r="A37" s="5" t="s">
        <v>15</v>
      </c>
      <c r="B37" s="17">
        <f>B35/B33</f>
        <v>0.21392765207966397</v>
      </c>
      <c r="C37" s="17">
        <f t="shared" ref="C37:F37" si="3">C35/C33</f>
        <v>0.41800643086816719</v>
      </c>
      <c r="D37" s="17">
        <f t="shared" si="3"/>
        <v>0.43340040241448685</v>
      </c>
      <c r="E37" s="17">
        <f t="shared" si="3"/>
        <v>0.15306273062730635</v>
      </c>
      <c r="F37" s="18">
        <f t="shared" si="3"/>
        <v>0.13390018484288366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</row>
    <row r="38" spans="1:17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10"/>
    </row>
    <row r="39" spans="1:17" x14ac:dyDescent="0.25">
      <c r="A39" s="5" t="s">
        <v>18</v>
      </c>
      <c r="B39" s="9"/>
      <c r="C39" s="11">
        <f>B35-C35</f>
        <v>-102.10000000000002</v>
      </c>
      <c r="D39" s="11">
        <f>B35-D35</f>
        <v>-57.5</v>
      </c>
      <c r="E39" s="11">
        <f>B35-E35</f>
        <v>74.939999999999941</v>
      </c>
      <c r="F39" s="12">
        <f>B35-F35</f>
        <v>85.459999999999923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10"/>
    </row>
    <row r="40" spans="1:17" x14ac:dyDescent="0.25">
      <c r="A40" s="19" t="s">
        <v>42</v>
      </c>
      <c r="B40" s="9"/>
      <c r="C40" s="8"/>
      <c r="D40" s="8"/>
      <c r="E40" s="8"/>
      <c r="F40" s="32"/>
      <c r="G40" s="9"/>
      <c r="H40" s="9"/>
      <c r="I40" s="9"/>
      <c r="J40" s="9"/>
      <c r="K40" s="9"/>
      <c r="L40" s="9"/>
      <c r="M40" s="9"/>
      <c r="N40" s="9"/>
      <c r="O40" s="9"/>
      <c r="P40" s="9"/>
      <c r="Q40" s="10"/>
    </row>
    <row r="41" spans="1:17" x14ac:dyDescent="0.25">
      <c r="A41" s="5" t="s">
        <v>18</v>
      </c>
      <c r="B41" s="9"/>
      <c r="C41" s="17">
        <f>B37-C37</f>
        <v>-0.20407877878850322</v>
      </c>
      <c r="D41" s="17">
        <f>B37-D37</f>
        <v>-0.21947275033482289</v>
      </c>
      <c r="E41" s="17">
        <f>B37-E37</f>
        <v>6.0864921452357612E-2</v>
      </c>
      <c r="F41" s="18">
        <f>B37-F37</f>
        <v>8.0027467236780309E-2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10"/>
    </row>
    <row r="42" spans="1:17" x14ac:dyDescent="0.25">
      <c r="A42" s="19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</row>
    <row r="43" spans="1:17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x14ac:dyDescent="0.25">
      <c r="A44" s="5" t="s">
        <v>26</v>
      </c>
      <c r="B44" s="22">
        <f>B33/B3</f>
        <v>46.131250000000001</v>
      </c>
      <c r="C44" s="22">
        <f>C33/C3</f>
        <v>39.492063492063494</v>
      </c>
      <c r="D44" s="22">
        <f t="shared" ref="D44:F44" si="4">D33/D3</f>
        <v>36.277372262773724</v>
      </c>
      <c r="E44" s="22">
        <f t="shared" si="4"/>
        <v>43.015873015873019</v>
      </c>
      <c r="F44" s="22">
        <f t="shared" si="4"/>
        <v>50.092592592592588</v>
      </c>
      <c r="G44" s="5"/>
      <c r="H44" s="9"/>
      <c r="I44" s="9"/>
      <c r="J44" s="9"/>
      <c r="K44" s="9"/>
      <c r="L44" s="9"/>
      <c r="M44" s="9"/>
      <c r="N44" s="9"/>
      <c r="O44" s="9"/>
      <c r="P44" s="9"/>
      <c r="Q44" s="10"/>
    </row>
    <row r="45" spans="1:17" x14ac:dyDescent="0.25">
      <c r="A45" s="19" t="s">
        <v>43</v>
      </c>
      <c r="B45" s="22"/>
      <c r="C45" s="22">
        <f>B44-C44</f>
        <v>6.6391865079365076</v>
      </c>
      <c r="D45" s="22">
        <f>B44-D44</f>
        <v>9.8538777372262771</v>
      </c>
      <c r="E45" s="22">
        <f>B44-E44</f>
        <v>3.1153769841269821</v>
      </c>
      <c r="F45" s="23">
        <f>B44-F44</f>
        <v>-3.9613425925925867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7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10"/>
    </row>
    <row r="47" spans="1:17" x14ac:dyDescent="0.25">
      <c r="A47" s="5" t="s">
        <v>27</v>
      </c>
      <c r="B47" s="11">
        <f>B33/B5</f>
        <v>10.544285714285715</v>
      </c>
      <c r="C47" s="11">
        <f t="shared" ref="C47:F47" si="5">C33/C5</f>
        <v>8.8857142857142861</v>
      </c>
      <c r="D47" s="11">
        <f t="shared" si="5"/>
        <v>7.6461538461538465</v>
      </c>
      <c r="E47" s="11">
        <f t="shared" si="5"/>
        <v>8.741935483870968</v>
      </c>
      <c r="F47" s="12">
        <f t="shared" si="5"/>
        <v>7.619718309859155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ht="15.75" thickBot="1" x14ac:dyDescent="0.3">
      <c r="A48" s="24" t="s">
        <v>43</v>
      </c>
      <c r="B48" s="25"/>
      <c r="C48" s="26">
        <f>B47-C47</f>
        <v>1.6585714285714293</v>
      </c>
      <c r="D48" s="26">
        <f>B47-D47</f>
        <v>2.8981318681318688</v>
      </c>
      <c r="E48" s="26">
        <f>B47-E47</f>
        <v>1.8023502304147474</v>
      </c>
      <c r="F48" s="27">
        <f>B47-F47</f>
        <v>2.9245674044265604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10"/>
    </row>
    <row r="49" spans="1:17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</row>
    <row r="50" spans="1:17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</row>
    <row r="51" spans="1:17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spans="1:17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0"/>
    </row>
    <row r="53" spans="1:17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0"/>
    </row>
    <row r="54" spans="1:17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</row>
    <row r="55" spans="1:17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  <row r="56" spans="1:17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</row>
    <row r="57" spans="1:17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</row>
    <row r="58" spans="1:17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0"/>
    </row>
    <row r="59" spans="1:17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0"/>
    </row>
    <row r="61" spans="1:17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0"/>
    </row>
    <row r="62" spans="1:17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0"/>
    </row>
    <row r="63" spans="1:17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0"/>
    </row>
    <row r="64" spans="1:17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0"/>
    </row>
    <row r="65" spans="1:17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</row>
    <row r="66" spans="1:17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0"/>
    </row>
    <row r="67" spans="1:17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10"/>
    </row>
    <row r="68" spans="1:17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0"/>
    </row>
    <row r="69" spans="1:17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10"/>
    </row>
    <row r="70" spans="1:17" x14ac:dyDescent="0.25">
      <c r="A70" s="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0"/>
    </row>
    <row r="71" spans="1:17" ht="15.75" thickBot="1" x14ac:dyDescent="0.3">
      <c r="A71" s="28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9"/>
    </row>
  </sheetData>
  <sheetProtection algorithmName="SHA-512" hashValue="bqsnf9MaLydAXAaISQTNDnyA72fNNjefeYmfMJ7Ortw+/Ytmioi15Xkz5WKBWsJe7NILqzBxfwVri7EOQBQQ4A==" saltValue="HRqsA15gPL0riri1ehGz2w==" spinCount="100000" sheet="1" objects="1" scenarios="1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6962-86FA-426B-B659-7703CD1ACF5A}">
  <sheetPr codeName="Sheet9"/>
  <dimension ref="A1:O68"/>
  <sheetViews>
    <sheetView workbookViewId="0">
      <selection activeCell="B3" sqref="B3:F3"/>
    </sheetView>
  </sheetViews>
  <sheetFormatPr defaultRowHeight="15" x14ac:dyDescent="0.25"/>
  <cols>
    <col min="1" max="1" width="29" customWidth="1"/>
  </cols>
  <sheetData>
    <row r="1" spans="1:15" x14ac:dyDescent="0.25">
      <c r="A1" s="2" t="s">
        <v>36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</row>
    <row r="2" spans="1:15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7">
        <v>2019</v>
      </c>
      <c r="G2" s="9"/>
      <c r="H2" s="9"/>
      <c r="I2" s="9"/>
      <c r="J2" s="9"/>
      <c r="K2" s="9"/>
      <c r="L2" s="9"/>
      <c r="M2" s="9"/>
      <c r="N2" s="9"/>
      <c r="O2" s="10"/>
    </row>
    <row r="3" spans="1:15" x14ac:dyDescent="0.25">
      <c r="A3" s="5" t="s">
        <v>1</v>
      </c>
      <c r="B3" s="33">
        <v>5.28</v>
      </c>
      <c r="C3" s="33">
        <v>6.4</v>
      </c>
      <c r="D3" s="33">
        <v>5.95</v>
      </c>
      <c r="E3" s="33">
        <v>5.04</v>
      </c>
      <c r="F3" s="34">
        <v>3.26</v>
      </c>
      <c r="G3" s="9"/>
      <c r="H3" s="9"/>
      <c r="I3" s="9"/>
      <c r="J3" s="9"/>
      <c r="K3" s="9"/>
      <c r="L3" s="9"/>
      <c r="M3" s="9"/>
      <c r="N3" s="9"/>
      <c r="O3" s="10"/>
    </row>
    <row r="4" spans="1:15" x14ac:dyDescent="0.25">
      <c r="A4" s="5"/>
      <c r="B4" s="8"/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10"/>
    </row>
    <row r="5" spans="1:15" x14ac:dyDescent="0.25">
      <c r="A5" s="5" t="s">
        <v>2</v>
      </c>
      <c r="B5" s="35">
        <v>100</v>
      </c>
      <c r="C5" s="35">
        <v>100</v>
      </c>
      <c r="D5" s="35">
        <v>90</v>
      </c>
      <c r="E5" s="35">
        <v>90</v>
      </c>
      <c r="F5" s="35">
        <v>100</v>
      </c>
      <c r="G5" s="5"/>
      <c r="H5" s="9"/>
      <c r="I5" s="9"/>
      <c r="J5" s="9"/>
      <c r="K5" s="9"/>
      <c r="L5" s="9"/>
      <c r="M5" s="9"/>
      <c r="N5" s="9"/>
      <c r="O5" s="10"/>
    </row>
    <row r="6" spans="1:15" x14ac:dyDescent="0.25">
      <c r="A6" s="5"/>
      <c r="B6" s="8"/>
      <c r="C6" s="9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10"/>
    </row>
    <row r="7" spans="1:15" x14ac:dyDescent="0.25">
      <c r="A7" s="5" t="s">
        <v>13</v>
      </c>
      <c r="B7" s="11">
        <f>B3*B5</f>
        <v>528</v>
      </c>
      <c r="C7" s="11">
        <f t="shared" ref="C7:F7" si="0">C3*C5</f>
        <v>640</v>
      </c>
      <c r="D7" s="11">
        <f t="shared" si="0"/>
        <v>535.5</v>
      </c>
      <c r="E7" s="11">
        <f t="shared" si="0"/>
        <v>453.6</v>
      </c>
      <c r="F7" s="12">
        <f t="shared" si="0"/>
        <v>326</v>
      </c>
      <c r="G7" s="9"/>
      <c r="H7" s="9"/>
      <c r="I7" s="9"/>
      <c r="J7" s="9"/>
      <c r="K7" s="9"/>
      <c r="L7" s="9"/>
      <c r="M7" s="9"/>
      <c r="N7" s="9"/>
      <c r="O7" s="10"/>
    </row>
    <row r="8" spans="1:15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10"/>
    </row>
    <row r="9" spans="1:15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10"/>
    </row>
    <row r="10" spans="1:15" x14ac:dyDescent="0.25">
      <c r="A10" s="5" t="s">
        <v>25</v>
      </c>
      <c r="B10" s="33">
        <v>125</v>
      </c>
      <c r="C10" s="33">
        <v>125</v>
      </c>
      <c r="D10" s="33">
        <v>125</v>
      </c>
      <c r="E10" s="33">
        <v>125</v>
      </c>
      <c r="F10" s="34">
        <v>125</v>
      </c>
      <c r="G10" s="9"/>
      <c r="H10" s="9"/>
      <c r="I10" s="9"/>
      <c r="J10" s="9"/>
      <c r="K10" s="9"/>
      <c r="L10" s="9"/>
      <c r="M10" s="9"/>
      <c r="N10" s="9"/>
      <c r="O10" s="10"/>
    </row>
    <row r="11" spans="1:15" x14ac:dyDescent="0.25">
      <c r="A11" s="5"/>
      <c r="B11" s="14"/>
      <c r="C11" s="9"/>
      <c r="D11" s="9"/>
      <c r="E11" s="9"/>
      <c r="F11" s="10"/>
      <c r="G11" s="9"/>
      <c r="H11" s="9"/>
      <c r="I11" s="9"/>
      <c r="J11" s="9"/>
      <c r="K11" s="9"/>
      <c r="L11" s="9"/>
      <c r="M11" s="9"/>
      <c r="N11" s="9"/>
      <c r="O11" s="10"/>
    </row>
    <row r="12" spans="1:15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10"/>
    </row>
    <row r="13" spans="1:15" x14ac:dyDescent="0.25">
      <c r="A13" s="5" t="s">
        <v>17</v>
      </c>
      <c r="B13" s="11">
        <f>B7-B10</f>
        <v>403</v>
      </c>
      <c r="C13" s="11">
        <f>C7-C10</f>
        <v>515</v>
      </c>
      <c r="D13" s="11">
        <f t="shared" ref="D13:F13" si="1">D7-D10</f>
        <v>410.5</v>
      </c>
      <c r="E13" s="11">
        <f t="shared" si="1"/>
        <v>328.6</v>
      </c>
      <c r="F13" s="12">
        <f t="shared" si="1"/>
        <v>201</v>
      </c>
      <c r="G13" s="9"/>
      <c r="H13" s="9"/>
      <c r="I13" s="9"/>
      <c r="J13" s="9"/>
      <c r="K13" s="9"/>
      <c r="L13" s="9"/>
      <c r="M13" s="9"/>
      <c r="N13" s="9"/>
      <c r="O13" s="10"/>
    </row>
    <row r="14" spans="1:15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10"/>
    </row>
    <row r="15" spans="1:15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7">
        <v>2019</v>
      </c>
      <c r="G15" s="9"/>
      <c r="H15" s="9"/>
      <c r="I15" s="9"/>
      <c r="J15" s="9"/>
      <c r="K15" s="9"/>
      <c r="L15" s="9"/>
      <c r="M15" s="9"/>
      <c r="N15" s="9"/>
      <c r="O15" s="10"/>
    </row>
    <row r="16" spans="1:15" x14ac:dyDescent="0.25">
      <c r="A16" s="5" t="s">
        <v>3</v>
      </c>
      <c r="B16" s="33">
        <v>33</v>
      </c>
      <c r="C16" s="33">
        <v>33</v>
      </c>
      <c r="D16" s="33">
        <v>33</v>
      </c>
      <c r="E16" s="33">
        <v>33</v>
      </c>
      <c r="F16" s="33">
        <v>33</v>
      </c>
      <c r="G16" s="5"/>
      <c r="H16" s="9"/>
      <c r="I16" s="9"/>
      <c r="J16" s="9"/>
      <c r="K16" s="9"/>
      <c r="L16" s="9"/>
      <c r="M16" s="9"/>
      <c r="N16" s="9"/>
      <c r="O16" s="10"/>
    </row>
    <row r="17" spans="1:15" x14ac:dyDescent="0.25">
      <c r="A17" s="5" t="s">
        <v>9</v>
      </c>
      <c r="B17" s="33">
        <v>21</v>
      </c>
      <c r="C17" s="33">
        <v>13</v>
      </c>
      <c r="D17" s="33">
        <v>8</v>
      </c>
      <c r="E17" s="33">
        <v>12</v>
      </c>
      <c r="F17" s="33">
        <v>12</v>
      </c>
      <c r="G17" s="5"/>
      <c r="H17" s="9"/>
      <c r="I17" s="9"/>
      <c r="J17" s="9"/>
      <c r="K17" s="9"/>
      <c r="L17" s="9"/>
      <c r="M17" s="9"/>
      <c r="N17" s="9"/>
      <c r="O17" s="10"/>
    </row>
    <row r="18" spans="1:15" x14ac:dyDescent="0.25">
      <c r="A18" s="5" t="s">
        <v>11</v>
      </c>
      <c r="B18" s="33">
        <v>13</v>
      </c>
      <c r="C18" s="33">
        <v>12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10"/>
    </row>
    <row r="19" spans="1:15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10"/>
    </row>
    <row r="20" spans="1:15" x14ac:dyDescent="0.25">
      <c r="A20" s="5" t="s">
        <v>30</v>
      </c>
      <c r="B20" s="33">
        <v>96</v>
      </c>
      <c r="C20" s="33">
        <v>84</v>
      </c>
      <c r="D20" s="33">
        <v>42</v>
      </c>
      <c r="E20" s="33">
        <v>45</v>
      </c>
      <c r="F20" s="33">
        <v>47</v>
      </c>
      <c r="G20" s="5"/>
      <c r="H20" s="9"/>
      <c r="I20" s="9"/>
      <c r="J20" s="9"/>
      <c r="K20" s="9"/>
      <c r="L20" s="9"/>
      <c r="M20" s="9"/>
      <c r="N20" s="9"/>
      <c r="O20" s="10"/>
    </row>
    <row r="21" spans="1:15" x14ac:dyDescent="0.25">
      <c r="A21" s="5" t="s">
        <v>31</v>
      </c>
      <c r="B21" s="33">
        <v>35</v>
      </c>
      <c r="C21" s="33">
        <v>26</v>
      </c>
      <c r="D21" s="33">
        <v>16</v>
      </c>
      <c r="E21" s="33">
        <v>15</v>
      </c>
      <c r="F21" s="33">
        <v>22</v>
      </c>
      <c r="G21" s="5"/>
      <c r="H21" s="9"/>
      <c r="I21" s="9"/>
      <c r="J21" s="9"/>
      <c r="K21" s="9"/>
      <c r="L21" s="9"/>
      <c r="M21" s="9"/>
      <c r="N21" s="9"/>
      <c r="O21" s="10"/>
    </row>
    <row r="22" spans="1:15" x14ac:dyDescent="0.25">
      <c r="A22" s="5" t="s">
        <v>32</v>
      </c>
      <c r="B22" s="33">
        <v>28</v>
      </c>
      <c r="C22" s="33">
        <v>23</v>
      </c>
      <c r="D22" s="33">
        <v>11</v>
      </c>
      <c r="E22" s="33">
        <v>11</v>
      </c>
      <c r="F22" s="33">
        <v>13</v>
      </c>
      <c r="G22" s="5"/>
      <c r="H22" s="9"/>
      <c r="I22" s="9"/>
      <c r="J22" s="9"/>
      <c r="K22" s="9"/>
      <c r="L22" s="9"/>
      <c r="M22" s="9"/>
      <c r="N22" s="9"/>
      <c r="O22" s="10"/>
    </row>
    <row r="23" spans="1:15" x14ac:dyDescent="0.25">
      <c r="A23" s="5" t="s">
        <v>6</v>
      </c>
      <c r="B23" s="33">
        <v>19</v>
      </c>
      <c r="C23" s="33">
        <v>17</v>
      </c>
      <c r="D23" s="33">
        <v>7</v>
      </c>
      <c r="E23" s="33">
        <v>8</v>
      </c>
      <c r="F23" s="33">
        <v>9</v>
      </c>
      <c r="G23" s="5"/>
      <c r="H23" s="9"/>
      <c r="I23" s="9"/>
      <c r="J23" s="9"/>
      <c r="K23" s="9"/>
      <c r="L23" s="9"/>
      <c r="M23" s="9"/>
      <c r="N23" s="9"/>
      <c r="O23" s="10"/>
    </row>
    <row r="24" spans="1:15" x14ac:dyDescent="0.25">
      <c r="A24" s="5" t="s">
        <v>5</v>
      </c>
      <c r="B24" s="33">
        <v>42</v>
      </c>
      <c r="C24" s="33">
        <v>38</v>
      </c>
      <c r="D24" s="33">
        <v>35</v>
      </c>
      <c r="E24" s="33">
        <v>42</v>
      </c>
      <c r="F24" s="33">
        <v>40</v>
      </c>
      <c r="G24" s="5"/>
      <c r="H24" s="9"/>
      <c r="I24" s="9"/>
      <c r="J24" s="9"/>
      <c r="K24" s="9"/>
      <c r="L24" s="9"/>
      <c r="M24" s="9"/>
      <c r="N24" s="9"/>
      <c r="O24" s="10"/>
    </row>
    <row r="25" spans="1:15" x14ac:dyDescent="0.25">
      <c r="A25" s="5" t="s">
        <v>24</v>
      </c>
      <c r="B25" s="33">
        <v>25</v>
      </c>
      <c r="C25" s="33">
        <v>25</v>
      </c>
      <c r="D25" s="33">
        <v>25</v>
      </c>
      <c r="E25" s="33">
        <v>25</v>
      </c>
      <c r="F25" s="33">
        <v>25</v>
      </c>
      <c r="G25" s="5"/>
      <c r="H25" s="9"/>
      <c r="I25" s="9"/>
      <c r="J25" s="9"/>
      <c r="K25" s="9"/>
      <c r="L25" s="9"/>
      <c r="M25" s="9"/>
      <c r="N25" s="9"/>
      <c r="O25" s="10"/>
    </row>
    <row r="26" spans="1:15" x14ac:dyDescent="0.25">
      <c r="A26" s="5" t="s">
        <v>7</v>
      </c>
      <c r="B26" s="33">
        <v>43</v>
      </c>
      <c r="C26" s="33">
        <v>39</v>
      </c>
      <c r="D26" s="33">
        <v>40</v>
      </c>
      <c r="E26" s="33">
        <v>43</v>
      </c>
      <c r="F26" s="33">
        <v>38</v>
      </c>
      <c r="G26" s="5"/>
      <c r="H26" s="9"/>
      <c r="I26" s="9"/>
      <c r="J26" s="9"/>
      <c r="K26" s="9"/>
      <c r="L26" s="9"/>
      <c r="M26" s="9"/>
      <c r="N26" s="9"/>
      <c r="O26" s="10"/>
    </row>
    <row r="27" spans="1:15" x14ac:dyDescent="0.25">
      <c r="A27" s="5" t="s">
        <v>8</v>
      </c>
      <c r="B27" s="33">
        <v>8</v>
      </c>
      <c r="C27" s="33">
        <v>7</v>
      </c>
      <c r="D27" s="33">
        <v>7</v>
      </c>
      <c r="E27" s="33">
        <v>7</v>
      </c>
      <c r="F27" s="33">
        <v>6</v>
      </c>
      <c r="G27" s="5"/>
      <c r="H27" s="9"/>
      <c r="I27" s="9"/>
      <c r="J27" s="9"/>
      <c r="K27" s="9"/>
      <c r="L27" s="9"/>
      <c r="M27" s="9"/>
      <c r="N27" s="9"/>
      <c r="O27" s="10"/>
    </row>
    <row r="28" spans="1:15" x14ac:dyDescent="0.25">
      <c r="A28" s="5" t="s">
        <v>22</v>
      </c>
      <c r="B28" s="33">
        <v>25</v>
      </c>
      <c r="C28" s="33">
        <v>23</v>
      </c>
      <c r="D28" s="33">
        <v>16</v>
      </c>
      <c r="E28" s="33">
        <v>24</v>
      </c>
      <c r="F28" s="33">
        <v>13</v>
      </c>
      <c r="G28" s="5"/>
      <c r="H28" s="9"/>
      <c r="I28" s="9"/>
      <c r="J28" s="9"/>
      <c r="K28" s="9"/>
      <c r="L28" s="9"/>
      <c r="M28" s="9"/>
      <c r="N28" s="9"/>
      <c r="O28" s="10"/>
    </row>
    <row r="29" spans="1:15" x14ac:dyDescent="0.25">
      <c r="A29" s="5" t="s">
        <v>10</v>
      </c>
      <c r="B29" s="33">
        <v>12</v>
      </c>
      <c r="C29" s="33">
        <v>11</v>
      </c>
      <c r="D29" s="33">
        <v>11</v>
      </c>
      <c r="E29" s="33">
        <v>10</v>
      </c>
      <c r="F29" s="33">
        <v>12</v>
      </c>
      <c r="G29" s="5"/>
      <c r="H29" s="9"/>
      <c r="I29" s="9"/>
      <c r="J29" s="9"/>
      <c r="K29" s="9"/>
      <c r="L29" s="9"/>
      <c r="M29" s="9"/>
      <c r="N29" s="9"/>
      <c r="O29" s="10"/>
    </row>
    <row r="30" spans="1:15" x14ac:dyDescent="0.25">
      <c r="A30" s="5" t="s">
        <v>23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10"/>
    </row>
    <row r="31" spans="1:15" x14ac:dyDescent="0.25">
      <c r="A31" s="5" t="s">
        <v>33</v>
      </c>
      <c r="B31" s="33">
        <v>8</v>
      </c>
      <c r="C31" s="33">
        <v>7</v>
      </c>
      <c r="D31" s="33">
        <v>5</v>
      </c>
      <c r="E31" s="33">
        <v>8</v>
      </c>
      <c r="F31" s="33">
        <v>9</v>
      </c>
      <c r="G31" s="5"/>
      <c r="H31" s="9"/>
      <c r="I31" s="9"/>
      <c r="J31" s="9"/>
      <c r="K31" s="9"/>
      <c r="L31" s="9"/>
      <c r="M31" s="9"/>
      <c r="N31" s="9"/>
      <c r="O31" s="10"/>
    </row>
    <row r="32" spans="1:15" x14ac:dyDescent="0.25">
      <c r="A32" s="5"/>
      <c r="B32" s="9"/>
      <c r="C32" s="9"/>
      <c r="D32" s="9"/>
      <c r="E32" s="9"/>
      <c r="F32" s="9"/>
      <c r="G32" s="5"/>
      <c r="H32" s="9"/>
      <c r="I32" s="9"/>
      <c r="J32" s="9"/>
      <c r="K32" s="9"/>
      <c r="L32" s="9"/>
      <c r="M32" s="9"/>
      <c r="N32" s="9"/>
      <c r="O32" s="10"/>
    </row>
    <row r="33" spans="1:15" x14ac:dyDescent="0.25">
      <c r="A33" s="5" t="s">
        <v>29</v>
      </c>
      <c r="B33" s="11">
        <f>SUM(B16:B31)</f>
        <v>408</v>
      </c>
      <c r="C33" s="11">
        <f t="shared" ref="C33:F33" si="2">SUM(C16:C31)</f>
        <v>358</v>
      </c>
      <c r="D33" s="11">
        <f t="shared" si="2"/>
        <v>266</v>
      </c>
      <c r="E33" s="11">
        <f t="shared" si="2"/>
        <v>293</v>
      </c>
      <c r="F33" s="11">
        <f t="shared" si="2"/>
        <v>289</v>
      </c>
      <c r="G33" s="5"/>
      <c r="H33" s="9"/>
      <c r="I33" s="9"/>
      <c r="J33" s="9"/>
      <c r="K33" s="9"/>
      <c r="L33" s="9"/>
      <c r="M33" s="9"/>
      <c r="N33" s="9"/>
      <c r="O33" s="10"/>
    </row>
    <row r="34" spans="1:15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10"/>
    </row>
    <row r="35" spans="1:15" x14ac:dyDescent="0.25">
      <c r="A35" s="5" t="s">
        <v>16</v>
      </c>
      <c r="B35" s="11">
        <f>B13-B33</f>
        <v>-5</v>
      </c>
      <c r="C35" s="11">
        <f>C13-C33</f>
        <v>157</v>
      </c>
      <c r="D35" s="11">
        <f>D13-D33</f>
        <v>144.5</v>
      </c>
      <c r="E35" s="11">
        <f>E13-E33</f>
        <v>35.600000000000023</v>
      </c>
      <c r="F35" s="11">
        <f>F13-F33</f>
        <v>-88</v>
      </c>
      <c r="G35" s="5"/>
      <c r="H35" s="9"/>
      <c r="I35" s="9"/>
      <c r="J35" s="9"/>
      <c r="K35" s="9"/>
      <c r="L35" s="9"/>
      <c r="M35" s="9"/>
      <c r="N35" s="9"/>
      <c r="O35" s="10"/>
    </row>
    <row r="36" spans="1:15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10"/>
    </row>
    <row r="37" spans="1:15" x14ac:dyDescent="0.25">
      <c r="A37" s="5" t="s">
        <v>15</v>
      </c>
      <c r="B37" s="17">
        <f>B35/B33</f>
        <v>-1.2254901960784314E-2</v>
      </c>
      <c r="C37" s="17">
        <f t="shared" ref="C37:F37" si="3">C35/C33</f>
        <v>0.43854748603351956</v>
      </c>
      <c r="D37" s="17">
        <f t="shared" si="3"/>
        <v>0.54323308270676696</v>
      </c>
      <c r="E37" s="17">
        <f t="shared" si="3"/>
        <v>0.12150170648464172</v>
      </c>
      <c r="F37" s="17">
        <f t="shared" si="3"/>
        <v>-0.30449826989619377</v>
      </c>
      <c r="G37" s="5"/>
      <c r="H37" s="9"/>
      <c r="I37" s="9"/>
      <c r="J37" s="9"/>
      <c r="K37" s="9"/>
      <c r="L37" s="9"/>
      <c r="M37" s="9"/>
      <c r="N37" s="9"/>
      <c r="O37" s="10"/>
    </row>
    <row r="38" spans="1:15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10"/>
    </row>
    <row r="39" spans="1:15" x14ac:dyDescent="0.25">
      <c r="A39" s="5" t="s">
        <v>18</v>
      </c>
      <c r="B39" s="9"/>
      <c r="C39" s="11">
        <f>B35-C35</f>
        <v>-162</v>
      </c>
      <c r="D39" s="11">
        <f>B35-D35</f>
        <v>-149.5</v>
      </c>
      <c r="E39" s="11">
        <f>B35-E35</f>
        <v>-40.600000000000023</v>
      </c>
      <c r="F39" s="11">
        <f>B35-F35</f>
        <v>83</v>
      </c>
      <c r="G39" s="5"/>
      <c r="H39" s="9"/>
      <c r="I39" s="9"/>
      <c r="J39" s="9"/>
      <c r="K39" s="9"/>
      <c r="L39" s="9"/>
      <c r="M39" s="9"/>
      <c r="N39" s="9"/>
      <c r="O39" s="10"/>
    </row>
    <row r="40" spans="1:15" x14ac:dyDescent="0.25">
      <c r="A40" s="19" t="s">
        <v>42</v>
      </c>
      <c r="B40" s="9"/>
      <c r="C40" s="9"/>
      <c r="D40" s="9"/>
      <c r="E40" s="9"/>
      <c r="F40" s="9"/>
      <c r="G40" s="5"/>
      <c r="H40" s="9"/>
      <c r="I40" s="9"/>
      <c r="J40" s="9"/>
      <c r="K40" s="9"/>
      <c r="L40" s="9"/>
      <c r="M40" s="9"/>
      <c r="N40" s="9"/>
      <c r="O40" s="10"/>
    </row>
    <row r="41" spans="1:15" x14ac:dyDescent="0.25">
      <c r="A41" s="5" t="s">
        <v>18</v>
      </c>
      <c r="B41" s="9"/>
      <c r="C41" s="17">
        <f>B37-C37</f>
        <v>-0.45080238799430389</v>
      </c>
      <c r="D41" s="17">
        <f>B37-D37</f>
        <v>-0.55548798466755123</v>
      </c>
      <c r="E41" s="17">
        <f>B37-E37</f>
        <v>-0.13375660844542603</v>
      </c>
      <c r="F41" s="17">
        <f>B37-F37</f>
        <v>0.29224336793540945</v>
      </c>
      <c r="G41" s="5"/>
      <c r="H41" s="9"/>
      <c r="I41" s="9"/>
      <c r="J41" s="9"/>
      <c r="K41" s="9"/>
      <c r="L41" s="9"/>
      <c r="M41" s="9"/>
      <c r="N41" s="9"/>
      <c r="O41" s="10"/>
    </row>
    <row r="42" spans="1:15" x14ac:dyDescent="0.25">
      <c r="A42" s="19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10"/>
    </row>
    <row r="43" spans="1:15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10"/>
    </row>
    <row r="44" spans="1:15" x14ac:dyDescent="0.25">
      <c r="A44" s="5" t="s">
        <v>26</v>
      </c>
      <c r="B44" s="22">
        <f>B33/B3</f>
        <v>77.272727272727266</v>
      </c>
      <c r="C44" s="22">
        <f t="shared" ref="C44:F44" si="4">C33/C3</f>
        <v>55.9375</v>
      </c>
      <c r="D44" s="22">
        <f t="shared" si="4"/>
        <v>44.705882352941174</v>
      </c>
      <c r="E44" s="22">
        <f t="shared" si="4"/>
        <v>58.134920634920633</v>
      </c>
      <c r="F44" s="22">
        <f t="shared" si="4"/>
        <v>88.650306748466264</v>
      </c>
      <c r="G44" s="5"/>
      <c r="H44" s="9"/>
      <c r="I44" s="9"/>
      <c r="J44" s="9"/>
      <c r="K44" s="9"/>
      <c r="L44" s="9"/>
      <c r="M44" s="9"/>
      <c r="N44" s="9"/>
      <c r="O44" s="10"/>
    </row>
    <row r="45" spans="1:15" x14ac:dyDescent="0.25">
      <c r="A45" s="19" t="s">
        <v>43</v>
      </c>
      <c r="B45" s="22"/>
      <c r="C45" s="22">
        <f>B44-C44</f>
        <v>21.335227272727266</v>
      </c>
      <c r="D45" s="22">
        <f>B44-D44</f>
        <v>32.566844919786092</v>
      </c>
      <c r="E45" s="22">
        <f>B44-E44</f>
        <v>19.137806637806634</v>
      </c>
      <c r="F45" s="22">
        <f>B44-F44</f>
        <v>-11.377579475738997</v>
      </c>
      <c r="G45" s="5"/>
      <c r="H45" s="9"/>
      <c r="I45" s="9"/>
      <c r="J45" s="9"/>
      <c r="K45" s="9"/>
      <c r="L45" s="9"/>
      <c r="M45" s="9"/>
      <c r="N45" s="9"/>
      <c r="O45" s="10"/>
    </row>
    <row r="46" spans="1:15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10"/>
    </row>
    <row r="47" spans="1:15" x14ac:dyDescent="0.25">
      <c r="A47" s="5" t="s">
        <v>27</v>
      </c>
      <c r="B47" s="11">
        <f>B33/B5</f>
        <v>4.08</v>
      </c>
      <c r="C47" s="11">
        <f t="shared" ref="C47:F47" si="5">C33/C5</f>
        <v>3.58</v>
      </c>
      <c r="D47" s="11">
        <f t="shared" si="5"/>
        <v>2.9555555555555557</v>
      </c>
      <c r="E47" s="11">
        <f t="shared" si="5"/>
        <v>3.2555555555555555</v>
      </c>
      <c r="F47" s="11">
        <f t="shared" si="5"/>
        <v>2.89</v>
      </c>
      <c r="G47" s="5"/>
      <c r="H47" s="9"/>
      <c r="I47" s="9"/>
      <c r="J47" s="9"/>
      <c r="K47" s="9"/>
      <c r="L47" s="9"/>
      <c r="M47" s="9"/>
      <c r="N47" s="9"/>
      <c r="O47" s="10"/>
    </row>
    <row r="48" spans="1:15" ht="15.75" thickBot="1" x14ac:dyDescent="0.3">
      <c r="A48" s="24" t="s">
        <v>43</v>
      </c>
      <c r="B48" s="25"/>
      <c r="C48" s="26">
        <f>B47-C47</f>
        <v>0.5</v>
      </c>
      <c r="D48" s="26">
        <f>B47-D47</f>
        <v>1.1244444444444444</v>
      </c>
      <c r="E48" s="26">
        <f>B47-E47</f>
        <v>0.82444444444444454</v>
      </c>
      <c r="F48" s="26">
        <f>B47-F47</f>
        <v>1.19</v>
      </c>
      <c r="G48" s="5"/>
      <c r="H48" s="9"/>
      <c r="I48" s="9"/>
      <c r="J48" s="9"/>
      <c r="K48" s="9"/>
      <c r="L48" s="9"/>
      <c r="M48" s="9"/>
      <c r="N48" s="9"/>
      <c r="O48" s="10"/>
    </row>
    <row r="49" spans="1:15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/>
    </row>
    <row r="50" spans="1:15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</row>
    <row r="52" spans="1:15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</row>
    <row r="54" spans="1:15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</row>
    <row r="56" spans="1:15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</row>
    <row r="58" spans="1:15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</row>
    <row r="60" spans="1:15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</row>
    <row r="62" spans="1:15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/>
    </row>
    <row r="64" spans="1:15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10"/>
    </row>
    <row r="66" spans="1:15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10"/>
    </row>
    <row r="68" spans="1:15" ht="15.75" thickBot="1" x14ac:dyDescent="0.3">
      <c r="A68" s="28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9"/>
    </row>
  </sheetData>
  <sheetProtection algorithmName="SHA-512" hashValue="4yiAPAn2Kbc4Vkb/zXkiWytwnag49BjvDjPFGTqHTC1sFWzA3r3shJMNa0KeitHLrrCUa5tDGIuKDXawo2o18g==" saltValue="F9UXU3HDMmRzm6OHTTzk/g==" spinCount="100000" sheet="1" objects="1" scenarios="1"/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D694-E818-473D-B066-C15773AE22F2}">
  <sheetPr codeName="Sheet10"/>
  <dimension ref="A1:O65"/>
  <sheetViews>
    <sheetView workbookViewId="0">
      <selection activeCell="B6" sqref="B6"/>
    </sheetView>
  </sheetViews>
  <sheetFormatPr defaultRowHeight="15" x14ac:dyDescent="0.25"/>
  <cols>
    <col min="1" max="1" width="29.140625" customWidth="1"/>
  </cols>
  <sheetData>
    <row r="1" spans="1:15" x14ac:dyDescent="0.25">
      <c r="A1" s="2" t="s">
        <v>36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</row>
    <row r="2" spans="1:15" x14ac:dyDescent="0.25">
      <c r="A2" s="5"/>
      <c r="B2" s="6">
        <v>2023</v>
      </c>
      <c r="C2" s="6">
        <v>2022</v>
      </c>
      <c r="D2" s="6">
        <v>2021</v>
      </c>
      <c r="E2" s="6">
        <v>2020</v>
      </c>
      <c r="F2" s="7">
        <v>2019</v>
      </c>
      <c r="G2" s="9"/>
      <c r="H2" s="9"/>
      <c r="I2" s="9"/>
      <c r="J2" s="9"/>
      <c r="K2" s="9"/>
      <c r="L2" s="9"/>
      <c r="M2" s="9"/>
      <c r="N2" s="9"/>
      <c r="O2" s="10"/>
    </row>
    <row r="3" spans="1:15" x14ac:dyDescent="0.25">
      <c r="A3" s="5" t="s">
        <v>1</v>
      </c>
      <c r="B3" s="33">
        <v>5.28</v>
      </c>
      <c r="C3" s="33">
        <v>6.4</v>
      </c>
      <c r="D3" s="33">
        <v>5.95</v>
      </c>
      <c r="E3" s="33">
        <v>5.04</v>
      </c>
      <c r="F3" s="34">
        <v>3.26</v>
      </c>
      <c r="G3" s="5"/>
      <c r="H3" s="9"/>
      <c r="I3" s="9"/>
      <c r="J3" s="9"/>
      <c r="K3" s="9"/>
      <c r="L3" s="9"/>
      <c r="M3" s="9"/>
      <c r="N3" s="9"/>
      <c r="O3" s="10"/>
    </row>
    <row r="4" spans="1:15" x14ac:dyDescent="0.25">
      <c r="A4" s="5"/>
      <c r="B4" s="8"/>
      <c r="C4" s="9"/>
      <c r="D4" s="9"/>
      <c r="E4" s="9"/>
      <c r="F4" s="10"/>
      <c r="G4" s="5"/>
      <c r="H4" s="9"/>
      <c r="I4" s="9"/>
      <c r="J4" s="9"/>
      <c r="K4" s="9"/>
      <c r="L4" s="9"/>
      <c r="M4" s="9"/>
      <c r="N4" s="9"/>
      <c r="O4" s="10"/>
    </row>
    <row r="5" spans="1:15" x14ac:dyDescent="0.25">
      <c r="A5" s="5" t="s">
        <v>2</v>
      </c>
      <c r="B5" s="35">
        <v>100</v>
      </c>
      <c r="C5" s="35">
        <v>100</v>
      </c>
      <c r="D5" s="35">
        <v>90</v>
      </c>
      <c r="E5" s="35">
        <v>90</v>
      </c>
      <c r="F5" s="35">
        <v>100</v>
      </c>
      <c r="G5" s="5"/>
      <c r="H5" s="9"/>
      <c r="I5" s="9"/>
      <c r="J5" s="9"/>
      <c r="K5" s="9"/>
      <c r="L5" s="9"/>
      <c r="M5" s="9"/>
      <c r="N5" s="9"/>
      <c r="O5" s="10"/>
    </row>
    <row r="6" spans="1:15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10"/>
    </row>
    <row r="7" spans="1:15" x14ac:dyDescent="0.25">
      <c r="A7" s="5" t="s">
        <v>13</v>
      </c>
      <c r="B7" s="11">
        <f>B3*B5</f>
        <v>528</v>
      </c>
      <c r="C7" s="11">
        <f t="shared" ref="C7:F7" si="0">C3*C5</f>
        <v>640</v>
      </c>
      <c r="D7" s="11">
        <f t="shared" si="0"/>
        <v>535.5</v>
      </c>
      <c r="E7" s="11">
        <f t="shared" si="0"/>
        <v>453.6</v>
      </c>
      <c r="F7" s="11">
        <f t="shared" si="0"/>
        <v>326</v>
      </c>
      <c r="G7" s="5"/>
      <c r="H7" s="9"/>
      <c r="I7" s="9"/>
      <c r="J7" s="9"/>
      <c r="K7" s="9"/>
      <c r="L7" s="9"/>
      <c r="M7" s="9"/>
      <c r="N7" s="9"/>
      <c r="O7" s="10"/>
    </row>
    <row r="8" spans="1:15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10"/>
    </row>
    <row r="9" spans="1:15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10"/>
    </row>
    <row r="10" spans="1:15" x14ac:dyDescent="0.25">
      <c r="A10" s="5" t="s">
        <v>21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10"/>
    </row>
    <row r="11" spans="1:15" x14ac:dyDescent="0.25">
      <c r="A11" s="5" t="s">
        <v>20</v>
      </c>
      <c r="B11" s="30">
        <f>((B10*B5)*B3)</f>
        <v>105.60000000000001</v>
      </c>
      <c r="C11" s="30">
        <f t="shared" ref="C11:F11" si="1">((C10*C5)*C3)</f>
        <v>128</v>
      </c>
      <c r="D11" s="30">
        <f t="shared" si="1"/>
        <v>107.10000000000001</v>
      </c>
      <c r="E11" s="30">
        <f t="shared" si="1"/>
        <v>90.72</v>
      </c>
      <c r="F11" s="30">
        <f t="shared" si="1"/>
        <v>65.199999999999989</v>
      </c>
      <c r="G11" s="5"/>
      <c r="H11" s="9"/>
      <c r="I11" s="9"/>
      <c r="J11" s="9"/>
      <c r="K11" s="9"/>
      <c r="L11" s="9"/>
      <c r="M11" s="9"/>
      <c r="N11" s="9"/>
      <c r="O11" s="10"/>
    </row>
    <row r="12" spans="1:15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10"/>
    </row>
    <row r="13" spans="1:15" x14ac:dyDescent="0.25">
      <c r="A13" s="5" t="s">
        <v>17</v>
      </c>
      <c r="B13" s="11">
        <f>(((1-B10)*B5)*B3)</f>
        <v>422.40000000000003</v>
      </c>
      <c r="C13" s="11">
        <f t="shared" ref="C13:F13" si="2">(((1-C10)*C5)*C3)</f>
        <v>512</v>
      </c>
      <c r="D13" s="11">
        <f t="shared" si="2"/>
        <v>428.40000000000003</v>
      </c>
      <c r="E13" s="11">
        <f t="shared" si="2"/>
        <v>362.88</v>
      </c>
      <c r="F13" s="11">
        <f t="shared" si="2"/>
        <v>260.79999999999995</v>
      </c>
      <c r="G13" s="5"/>
      <c r="H13" s="9"/>
      <c r="I13" s="9"/>
      <c r="J13" s="9"/>
      <c r="K13" s="9"/>
      <c r="L13" s="9"/>
      <c r="M13" s="9"/>
      <c r="N13" s="9"/>
      <c r="O13" s="10"/>
    </row>
    <row r="14" spans="1:15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10"/>
    </row>
    <row r="15" spans="1:15" x14ac:dyDescent="0.25">
      <c r="A15" s="13" t="s">
        <v>12</v>
      </c>
      <c r="B15" s="6">
        <v>2023</v>
      </c>
      <c r="C15" s="6">
        <v>2022</v>
      </c>
      <c r="D15" s="6">
        <v>2021</v>
      </c>
      <c r="E15" s="6">
        <v>2020</v>
      </c>
      <c r="F15" s="6">
        <v>2019</v>
      </c>
      <c r="G15" s="5"/>
      <c r="H15" s="9"/>
      <c r="I15" s="9"/>
      <c r="J15" s="9"/>
      <c r="K15" s="9"/>
      <c r="L15" s="9"/>
      <c r="M15" s="9"/>
      <c r="N15" s="9"/>
      <c r="O15" s="10"/>
    </row>
    <row r="16" spans="1:15" x14ac:dyDescent="0.25">
      <c r="A16" s="5" t="s">
        <v>3</v>
      </c>
      <c r="B16" s="33">
        <v>33</v>
      </c>
      <c r="C16" s="33">
        <v>33</v>
      </c>
      <c r="D16" s="33">
        <v>33</v>
      </c>
      <c r="E16" s="33">
        <v>33</v>
      </c>
      <c r="F16" s="33">
        <v>33</v>
      </c>
      <c r="G16" s="5"/>
      <c r="H16" s="9"/>
      <c r="I16" s="9"/>
      <c r="J16" s="9"/>
      <c r="K16" s="9"/>
      <c r="L16" s="9"/>
      <c r="M16" s="9"/>
      <c r="N16" s="9"/>
      <c r="O16" s="10"/>
    </row>
    <row r="17" spans="1:15" x14ac:dyDescent="0.25">
      <c r="A17" s="5" t="s">
        <v>9</v>
      </c>
      <c r="B17" s="33">
        <v>21</v>
      </c>
      <c r="C17" s="33">
        <v>13</v>
      </c>
      <c r="D17" s="33">
        <v>8</v>
      </c>
      <c r="E17" s="33">
        <v>12</v>
      </c>
      <c r="F17" s="33">
        <v>12</v>
      </c>
      <c r="G17" s="5"/>
      <c r="H17" s="9"/>
      <c r="I17" s="9"/>
      <c r="J17" s="9"/>
      <c r="K17" s="9"/>
      <c r="L17" s="9"/>
      <c r="M17" s="9"/>
      <c r="N17" s="9"/>
      <c r="O17" s="10"/>
    </row>
    <row r="18" spans="1:15" x14ac:dyDescent="0.25">
      <c r="A18" s="5" t="s">
        <v>11</v>
      </c>
      <c r="B18" s="33">
        <v>13</v>
      </c>
      <c r="C18" s="33">
        <v>12</v>
      </c>
      <c r="D18" s="33">
        <v>10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10"/>
    </row>
    <row r="19" spans="1:15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10"/>
    </row>
    <row r="20" spans="1:15" x14ac:dyDescent="0.25">
      <c r="A20" s="5" t="s">
        <v>30</v>
      </c>
      <c r="B20" s="33">
        <v>96</v>
      </c>
      <c r="C20" s="33">
        <v>84</v>
      </c>
      <c r="D20" s="33">
        <v>42</v>
      </c>
      <c r="E20" s="33">
        <v>45</v>
      </c>
      <c r="F20" s="33">
        <v>47</v>
      </c>
      <c r="G20" s="5"/>
      <c r="H20" s="9"/>
      <c r="I20" s="9"/>
      <c r="J20" s="9"/>
      <c r="K20" s="9"/>
      <c r="L20" s="9"/>
      <c r="M20" s="9"/>
      <c r="N20" s="9"/>
      <c r="O20" s="10"/>
    </row>
    <row r="21" spans="1:15" x14ac:dyDescent="0.25">
      <c r="A21" s="5" t="s">
        <v>31</v>
      </c>
      <c r="B21" s="33">
        <v>35</v>
      </c>
      <c r="C21" s="33">
        <v>26</v>
      </c>
      <c r="D21" s="33">
        <v>16</v>
      </c>
      <c r="E21" s="33">
        <v>15</v>
      </c>
      <c r="F21" s="33">
        <v>22</v>
      </c>
      <c r="G21" s="5"/>
      <c r="H21" s="9"/>
      <c r="I21" s="9"/>
      <c r="J21" s="9"/>
      <c r="K21" s="9"/>
      <c r="L21" s="9"/>
      <c r="M21" s="9"/>
      <c r="N21" s="9"/>
      <c r="O21" s="10"/>
    </row>
    <row r="22" spans="1:15" x14ac:dyDescent="0.25">
      <c r="A22" s="5" t="s">
        <v>32</v>
      </c>
      <c r="B22" s="33">
        <v>28</v>
      </c>
      <c r="C22" s="33">
        <v>23</v>
      </c>
      <c r="D22" s="33">
        <v>11</v>
      </c>
      <c r="E22" s="33">
        <v>11</v>
      </c>
      <c r="F22" s="33">
        <v>13</v>
      </c>
      <c r="G22" s="5"/>
      <c r="H22" s="9"/>
      <c r="I22" s="9"/>
      <c r="J22" s="9"/>
      <c r="K22" s="9"/>
      <c r="L22" s="9"/>
      <c r="M22" s="9"/>
      <c r="N22" s="9"/>
      <c r="O22" s="10"/>
    </row>
    <row r="23" spans="1:15" x14ac:dyDescent="0.25">
      <c r="A23" s="5" t="s">
        <v>6</v>
      </c>
      <c r="B23" s="33">
        <v>19</v>
      </c>
      <c r="C23" s="33">
        <v>17</v>
      </c>
      <c r="D23" s="33">
        <v>7</v>
      </c>
      <c r="E23" s="33">
        <v>8</v>
      </c>
      <c r="F23" s="33">
        <v>9</v>
      </c>
      <c r="G23" s="5"/>
      <c r="H23" s="9"/>
      <c r="I23" s="9"/>
      <c r="J23" s="9"/>
      <c r="K23" s="9"/>
      <c r="L23" s="9"/>
      <c r="M23" s="9"/>
      <c r="N23" s="9"/>
      <c r="O23" s="10"/>
    </row>
    <row r="24" spans="1:15" x14ac:dyDescent="0.25">
      <c r="A24" s="5" t="s">
        <v>5</v>
      </c>
      <c r="B24" s="33">
        <v>42</v>
      </c>
      <c r="C24" s="33">
        <v>38</v>
      </c>
      <c r="D24" s="33">
        <v>35</v>
      </c>
      <c r="E24" s="33">
        <v>42</v>
      </c>
      <c r="F24" s="33">
        <v>40</v>
      </c>
      <c r="G24" s="5"/>
      <c r="H24" s="9"/>
      <c r="I24" s="9"/>
      <c r="J24" s="9"/>
      <c r="K24" s="9"/>
      <c r="L24" s="9"/>
      <c r="M24" s="9"/>
      <c r="N24" s="9"/>
      <c r="O24" s="10"/>
    </row>
    <row r="25" spans="1:15" x14ac:dyDescent="0.25">
      <c r="A25" s="5" t="s">
        <v>24</v>
      </c>
      <c r="B25" s="33">
        <v>25</v>
      </c>
      <c r="C25" s="33">
        <v>25</v>
      </c>
      <c r="D25" s="33">
        <v>25</v>
      </c>
      <c r="E25" s="33">
        <v>25</v>
      </c>
      <c r="F25" s="33">
        <v>25</v>
      </c>
      <c r="G25" s="5"/>
      <c r="H25" s="9"/>
      <c r="I25" s="9"/>
      <c r="J25" s="9"/>
      <c r="K25" s="9"/>
      <c r="L25" s="9"/>
      <c r="M25" s="9"/>
      <c r="N25" s="9"/>
      <c r="O25" s="10"/>
    </row>
    <row r="26" spans="1:15" x14ac:dyDescent="0.25">
      <c r="A26" s="5" t="s">
        <v>7</v>
      </c>
      <c r="B26" s="33">
        <v>43</v>
      </c>
      <c r="C26" s="33">
        <v>39</v>
      </c>
      <c r="D26" s="33">
        <v>40</v>
      </c>
      <c r="E26" s="33">
        <v>43</v>
      </c>
      <c r="F26" s="33">
        <v>38</v>
      </c>
      <c r="G26" s="5"/>
      <c r="H26" s="9"/>
      <c r="I26" s="9"/>
      <c r="J26" s="9"/>
      <c r="K26" s="9"/>
      <c r="L26" s="9"/>
      <c r="M26" s="9"/>
      <c r="N26" s="9"/>
      <c r="O26" s="10"/>
    </row>
    <row r="27" spans="1:15" x14ac:dyDescent="0.25">
      <c r="A27" s="5" t="s">
        <v>8</v>
      </c>
      <c r="B27" s="33">
        <v>8</v>
      </c>
      <c r="C27" s="33">
        <v>7</v>
      </c>
      <c r="D27" s="33">
        <v>7</v>
      </c>
      <c r="E27" s="33">
        <v>7</v>
      </c>
      <c r="F27" s="33">
        <v>6</v>
      </c>
      <c r="G27" s="5"/>
      <c r="H27" s="9"/>
      <c r="I27" s="9"/>
      <c r="J27" s="9"/>
      <c r="K27" s="9"/>
      <c r="L27" s="9"/>
      <c r="M27" s="9"/>
      <c r="N27" s="9"/>
      <c r="O27" s="10"/>
    </row>
    <row r="28" spans="1:15" x14ac:dyDescent="0.25">
      <c r="A28" s="5" t="s">
        <v>22</v>
      </c>
      <c r="B28" s="33">
        <v>25</v>
      </c>
      <c r="C28" s="33">
        <v>23</v>
      </c>
      <c r="D28" s="33">
        <v>16</v>
      </c>
      <c r="E28" s="33">
        <v>24</v>
      </c>
      <c r="F28" s="33">
        <v>13</v>
      </c>
      <c r="G28" s="5"/>
      <c r="H28" s="9"/>
      <c r="I28" s="9"/>
      <c r="J28" s="9"/>
      <c r="K28" s="9"/>
      <c r="L28" s="9"/>
      <c r="M28" s="9"/>
      <c r="N28" s="9"/>
      <c r="O28" s="10"/>
    </row>
    <row r="29" spans="1:15" x14ac:dyDescent="0.25">
      <c r="A29" s="5" t="s">
        <v>10</v>
      </c>
      <c r="B29" s="33">
        <v>12</v>
      </c>
      <c r="C29" s="33">
        <v>11</v>
      </c>
      <c r="D29" s="33">
        <v>11</v>
      </c>
      <c r="E29" s="33">
        <v>10</v>
      </c>
      <c r="F29" s="33">
        <v>12</v>
      </c>
      <c r="G29" s="5"/>
      <c r="H29" s="9"/>
      <c r="I29" s="9"/>
      <c r="J29" s="9"/>
      <c r="K29" s="9"/>
      <c r="L29" s="9"/>
      <c r="M29" s="9"/>
      <c r="N29" s="9"/>
      <c r="O29" s="10"/>
    </row>
    <row r="30" spans="1:15" x14ac:dyDescent="0.25">
      <c r="A30" s="5" t="s">
        <v>23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10"/>
    </row>
    <row r="31" spans="1:15" x14ac:dyDescent="0.25">
      <c r="A31" s="5" t="s">
        <v>33</v>
      </c>
      <c r="B31" s="33">
        <v>8</v>
      </c>
      <c r="C31" s="33">
        <v>7</v>
      </c>
      <c r="D31" s="33">
        <v>5</v>
      </c>
      <c r="E31" s="33">
        <v>8</v>
      </c>
      <c r="F31" s="33">
        <v>9</v>
      </c>
      <c r="G31" s="5"/>
      <c r="H31" s="9"/>
      <c r="I31" s="9"/>
      <c r="J31" s="9"/>
      <c r="K31" s="9"/>
      <c r="L31" s="9"/>
      <c r="M31" s="9"/>
      <c r="N31" s="9"/>
      <c r="O31" s="10"/>
    </row>
    <row r="32" spans="1:15" x14ac:dyDescent="0.25">
      <c r="A32" s="5"/>
      <c r="B32" s="6"/>
      <c r="C32" s="6"/>
      <c r="D32" s="6"/>
      <c r="E32" s="6"/>
      <c r="F32" s="7"/>
      <c r="G32" s="9"/>
      <c r="H32" s="9"/>
      <c r="I32" s="9"/>
      <c r="J32" s="9"/>
      <c r="K32" s="9"/>
      <c r="L32" s="9"/>
      <c r="M32" s="9"/>
      <c r="N32" s="9"/>
      <c r="O32" s="10"/>
    </row>
    <row r="33" spans="1:15" x14ac:dyDescent="0.25">
      <c r="A33" s="5" t="s">
        <v>29</v>
      </c>
      <c r="B33" s="11">
        <f>SUM(B16:B31)</f>
        <v>408</v>
      </c>
      <c r="C33" s="11">
        <f>SUM(C16:C31)</f>
        <v>358</v>
      </c>
      <c r="D33" s="11">
        <f>SUM(D16:D31)</f>
        <v>266</v>
      </c>
      <c r="E33" s="11">
        <f>SUM(E16:E31)</f>
        <v>293</v>
      </c>
      <c r="F33" s="12">
        <f>SUM(F16:F31)</f>
        <v>289</v>
      </c>
      <c r="G33" s="9"/>
      <c r="H33" s="9"/>
      <c r="I33" s="9"/>
      <c r="J33" s="9"/>
      <c r="K33" s="9"/>
      <c r="L33" s="9"/>
      <c r="M33" s="9"/>
      <c r="N33" s="9"/>
      <c r="O33" s="10"/>
    </row>
    <row r="34" spans="1:15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10"/>
    </row>
    <row r="35" spans="1:15" x14ac:dyDescent="0.25">
      <c r="A35" s="5" t="s">
        <v>16</v>
      </c>
      <c r="B35" s="11">
        <f>B13-B33</f>
        <v>14.400000000000034</v>
      </c>
      <c r="C35" s="11">
        <f>C13-C33</f>
        <v>154</v>
      </c>
      <c r="D35" s="11">
        <f>D13-D33</f>
        <v>162.40000000000003</v>
      </c>
      <c r="E35" s="11">
        <f>E13-E33</f>
        <v>69.88</v>
      </c>
      <c r="F35" s="12">
        <f>F13-F33</f>
        <v>-28.200000000000045</v>
      </c>
      <c r="G35" s="9"/>
      <c r="H35" s="9"/>
      <c r="I35" s="9"/>
      <c r="J35" s="9"/>
      <c r="K35" s="9"/>
      <c r="L35" s="9"/>
      <c r="M35" s="9"/>
      <c r="N35" s="9"/>
      <c r="O35" s="10"/>
    </row>
    <row r="36" spans="1:15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10"/>
    </row>
    <row r="37" spans="1:15" x14ac:dyDescent="0.25">
      <c r="A37" s="5" t="s">
        <v>15</v>
      </c>
      <c r="B37" s="17">
        <f>B35/B33</f>
        <v>3.5294117647058906E-2</v>
      </c>
      <c r="C37" s="17">
        <f t="shared" ref="C37:F37" si="3">C35/C33</f>
        <v>0.43016759776536312</v>
      </c>
      <c r="D37" s="17">
        <f t="shared" si="3"/>
        <v>0.61052631578947381</v>
      </c>
      <c r="E37" s="17">
        <f t="shared" si="3"/>
        <v>0.23849829351535834</v>
      </c>
      <c r="F37" s="18">
        <f t="shared" si="3"/>
        <v>-9.757785467128044E-2</v>
      </c>
      <c r="G37" s="9"/>
      <c r="H37" s="9"/>
      <c r="I37" s="9"/>
      <c r="J37" s="9"/>
      <c r="K37" s="9"/>
      <c r="L37" s="9"/>
      <c r="M37" s="9"/>
      <c r="N37" s="9"/>
      <c r="O37" s="10"/>
    </row>
    <row r="38" spans="1:15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10"/>
    </row>
    <row r="39" spans="1:15" x14ac:dyDescent="0.25">
      <c r="A39" s="5" t="s">
        <v>18</v>
      </c>
      <c r="B39" s="9"/>
      <c r="C39" s="11">
        <f>B35-C35</f>
        <v>-139.59999999999997</v>
      </c>
      <c r="D39" s="11">
        <f>B35-D35</f>
        <v>-148</v>
      </c>
      <c r="E39" s="11">
        <f>B35-E35</f>
        <v>-55.479999999999961</v>
      </c>
      <c r="F39" s="12">
        <f>B35-F35</f>
        <v>42.60000000000008</v>
      </c>
      <c r="G39" s="9"/>
      <c r="H39" s="9"/>
      <c r="I39" s="9"/>
      <c r="J39" s="9"/>
      <c r="K39" s="9"/>
      <c r="L39" s="9"/>
      <c r="M39" s="9"/>
      <c r="N39" s="9"/>
      <c r="O39" s="10"/>
    </row>
    <row r="40" spans="1:15" x14ac:dyDescent="0.25">
      <c r="A40" s="19" t="s">
        <v>42</v>
      </c>
      <c r="B40" s="9"/>
      <c r="C40" s="8"/>
      <c r="D40" s="8"/>
      <c r="E40" s="8"/>
      <c r="F40" s="32"/>
      <c r="G40" s="9"/>
      <c r="H40" s="9"/>
      <c r="I40" s="9"/>
      <c r="J40" s="9"/>
      <c r="K40" s="9"/>
      <c r="L40" s="9"/>
      <c r="M40" s="9"/>
      <c r="N40" s="9"/>
      <c r="O40" s="10"/>
    </row>
    <row r="41" spans="1:15" x14ac:dyDescent="0.25">
      <c r="A41" s="5" t="s">
        <v>18</v>
      </c>
      <c r="B41" s="9"/>
      <c r="C41" s="17">
        <f>B37-C37</f>
        <v>-0.3948734801183042</v>
      </c>
      <c r="D41" s="17">
        <f>B37-D37</f>
        <v>-0.57523219814241489</v>
      </c>
      <c r="E41" s="17">
        <f>B37-E37</f>
        <v>-0.20320417586829942</v>
      </c>
      <c r="F41" s="18">
        <f>B37-F37</f>
        <v>0.13287197231833936</v>
      </c>
      <c r="G41" s="9"/>
      <c r="H41" s="9"/>
      <c r="I41" s="9"/>
      <c r="J41" s="9"/>
      <c r="K41" s="9"/>
      <c r="L41" s="9"/>
      <c r="M41" s="9"/>
      <c r="N41" s="9"/>
      <c r="O41" s="10"/>
    </row>
    <row r="42" spans="1:15" x14ac:dyDescent="0.25">
      <c r="A42" s="19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10"/>
    </row>
    <row r="43" spans="1:15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10"/>
    </row>
    <row r="44" spans="1:15" x14ac:dyDescent="0.25">
      <c r="A44" s="5" t="s">
        <v>26</v>
      </c>
      <c r="B44" s="22">
        <f>B33/B3</f>
        <v>77.272727272727266</v>
      </c>
      <c r="C44" s="22">
        <f t="shared" ref="C44:F44" si="4">C33/C3</f>
        <v>55.9375</v>
      </c>
      <c r="D44" s="22">
        <f t="shared" si="4"/>
        <v>44.705882352941174</v>
      </c>
      <c r="E44" s="22">
        <f t="shared" si="4"/>
        <v>58.134920634920633</v>
      </c>
      <c r="F44" s="23">
        <f t="shared" si="4"/>
        <v>88.650306748466264</v>
      </c>
      <c r="G44" s="9"/>
      <c r="H44" s="9"/>
      <c r="I44" s="9"/>
      <c r="J44" s="9"/>
      <c r="K44" s="9"/>
      <c r="L44" s="9"/>
      <c r="M44" s="9"/>
      <c r="N44" s="9"/>
      <c r="O44" s="10"/>
    </row>
    <row r="45" spans="1:15" x14ac:dyDescent="0.25">
      <c r="A45" s="19" t="s">
        <v>43</v>
      </c>
      <c r="B45" s="22"/>
      <c r="C45" s="22">
        <f>B44-C44</f>
        <v>21.335227272727266</v>
      </c>
      <c r="D45" s="22">
        <f>B44-D44</f>
        <v>32.566844919786092</v>
      </c>
      <c r="E45" s="22">
        <f>B44-E44</f>
        <v>19.137806637806634</v>
      </c>
      <c r="F45" s="23">
        <f>B44-F44</f>
        <v>-11.377579475738997</v>
      </c>
      <c r="G45" s="9"/>
      <c r="H45" s="9"/>
      <c r="I45" s="9"/>
      <c r="J45" s="9"/>
      <c r="K45" s="9"/>
      <c r="L45" s="9"/>
      <c r="M45" s="9"/>
      <c r="N45" s="9"/>
      <c r="O45" s="10"/>
    </row>
    <row r="46" spans="1:15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10"/>
    </row>
    <row r="47" spans="1:15" x14ac:dyDescent="0.25">
      <c r="A47" s="5" t="s">
        <v>27</v>
      </c>
      <c r="B47" s="11">
        <f>B33/B5</f>
        <v>4.08</v>
      </c>
      <c r="C47" s="11">
        <f t="shared" ref="C47:F47" si="5">C33/C5</f>
        <v>3.58</v>
      </c>
      <c r="D47" s="11">
        <f t="shared" si="5"/>
        <v>2.9555555555555557</v>
      </c>
      <c r="E47" s="11">
        <f t="shared" si="5"/>
        <v>3.2555555555555555</v>
      </c>
      <c r="F47" s="12">
        <f t="shared" si="5"/>
        <v>2.89</v>
      </c>
      <c r="G47" s="9"/>
      <c r="H47" s="9"/>
      <c r="I47" s="9"/>
      <c r="J47" s="9"/>
      <c r="K47" s="9"/>
      <c r="L47" s="9"/>
      <c r="M47" s="9"/>
      <c r="N47" s="9"/>
      <c r="O47" s="10"/>
    </row>
    <row r="48" spans="1:15" ht="15.75" thickBot="1" x14ac:dyDescent="0.3">
      <c r="A48" s="24" t="s">
        <v>43</v>
      </c>
      <c r="B48" s="25"/>
      <c r="C48" s="26">
        <f>B47-C47</f>
        <v>0.5</v>
      </c>
      <c r="D48" s="26">
        <f>B47-D47</f>
        <v>1.1244444444444444</v>
      </c>
      <c r="E48" s="26">
        <f>B47-E47</f>
        <v>0.82444444444444454</v>
      </c>
      <c r="F48" s="27">
        <f>B47-F47</f>
        <v>1.19</v>
      </c>
      <c r="G48" s="9"/>
      <c r="H48" s="9"/>
      <c r="I48" s="9"/>
      <c r="J48" s="9"/>
      <c r="K48" s="9"/>
      <c r="L48" s="9"/>
      <c r="M48" s="9"/>
      <c r="N48" s="9"/>
      <c r="O48" s="10"/>
    </row>
    <row r="49" spans="1:15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/>
    </row>
    <row r="50" spans="1:15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</row>
    <row r="52" spans="1:15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</row>
    <row r="54" spans="1:15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</row>
    <row r="56" spans="1:15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</row>
    <row r="58" spans="1:15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</row>
    <row r="60" spans="1:15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</row>
    <row r="62" spans="1:15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/>
    </row>
    <row r="64" spans="1:15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15.75" thickBot="1" x14ac:dyDescent="0.3">
      <c r="A65" s="28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9"/>
    </row>
  </sheetData>
  <sheetProtection algorithmName="SHA-512" hashValue="tAV7cDciJwab9dsDeUadll1roqKurqwyPUw4VeN+uCRxY858qJdQddFjfWOXHmAwqoQUuwqOGZzUeXksX4iT0A==" saltValue="tfXEetdUGIRKmJ/smE00sQ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Corn - Cash Rent</vt:lpstr>
      <vt:lpstr>Corn - Share Rent</vt:lpstr>
      <vt:lpstr>Cotton - Cash Rent</vt:lpstr>
      <vt:lpstr>Cotton - Share Rent</vt:lpstr>
      <vt:lpstr>Soybean - Cash Rent</vt:lpstr>
      <vt:lpstr>Soybean - Share Rent</vt:lpstr>
      <vt:lpstr>Rice - Cash Rent</vt:lpstr>
      <vt:lpstr>Rice - Share Rent</vt:lpstr>
      <vt:lpstr>Grain Sorghum - Cash Rent</vt:lpstr>
      <vt:lpstr>Grain Sorghum - Share 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AGECON</dc:creator>
  <cp:lastModifiedBy>Brian M Hilbun</cp:lastModifiedBy>
  <cp:lastPrinted>2021-11-02T16:27:45Z</cp:lastPrinted>
  <dcterms:created xsi:type="dcterms:W3CDTF">2021-10-30T16:48:51Z</dcterms:created>
  <dcterms:modified xsi:type="dcterms:W3CDTF">2022-10-21T15:00:38Z</dcterms:modified>
</cp:coreProperties>
</file>